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15480" windowHeight="11640" tabRatio="689"/>
  </bookViews>
  <sheets>
    <sheet name="ESCRUTINIO ELECCIONES 2011" sheetId="31" r:id="rId1"/>
    <sheet name="Recuento_200" sheetId="36" r:id="rId2"/>
    <sheet name="Estadisticas Mesas Interv 2011" sheetId="35" r:id="rId3"/>
    <sheet name="Recuento_350" sheetId="37" r:id="rId4"/>
    <sheet name="Atribucion Puestos Manual 2011" sheetId="33" r:id="rId5"/>
    <sheet name="Resumen votos Carta 2011_Una" sheetId="34" r:id="rId6"/>
  </sheets>
  <definedNames>
    <definedName name="_xlnm.Print_Area" localSheetId="4">'Atribucion Puestos Manual 2011'!#REF!</definedName>
    <definedName name="_xlnm.Print_Area" localSheetId="0">'ESCRUTINIO ELECCIONES 2011'!$A$1:$V$8</definedName>
    <definedName name="_xlnm.Print_Area" localSheetId="2">'Estadisticas Mesas Interv 2011'!$A$1:$I$40</definedName>
    <definedName name="_xlnm.Print_Area" localSheetId="1">Recuento_200!$A$1:$BI$55</definedName>
    <definedName name="_xlnm.Print_Area" localSheetId="3">Recuento_350!$A$1:$BI$78</definedName>
    <definedName name="_xlnm.Print_Area" localSheetId="5">'Resumen votos Carta 2011_Una'!$A$1:$N$83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8" i="37" l="1"/>
  <c r="A55" i="37"/>
  <c r="A42" i="37"/>
  <c r="A29" i="37"/>
  <c r="A16" i="37"/>
  <c r="A3" i="37"/>
  <c r="A49" i="36"/>
  <c r="A40" i="36"/>
  <c r="A31" i="36"/>
  <c r="A22" i="36"/>
  <c r="A13" i="36"/>
  <c r="A4" i="36"/>
  <c r="L67" i="37" l="1"/>
  <c r="R67" i="37" s="1"/>
  <c r="X67" i="37" s="1"/>
  <c r="AD67" i="37" s="1"/>
  <c r="AJ67" i="37" s="1"/>
  <c r="AP67" i="37" s="1"/>
  <c r="AV67" i="37" s="1"/>
  <c r="BB67" i="37" s="1"/>
  <c r="BH67" i="37" s="1"/>
  <c r="L54" i="37"/>
  <c r="R54" i="37" s="1"/>
  <c r="X54" i="37" s="1"/>
  <c r="AD54" i="37" s="1"/>
  <c r="AJ54" i="37" s="1"/>
  <c r="AP54" i="37" s="1"/>
  <c r="AV54" i="37" s="1"/>
  <c r="BB54" i="37" s="1"/>
  <c r="BH54" i="37" s="1"/>
  <c r="L41" i="37"/>
  <c r="R41" i="37" s="1"/>
  <c r="X41" i="37" s="1"/>
  <c r="AD41" i="37" s="1"/>
  <c r="AJ41" i="37" s="1"/>
  <c r="AP41" i="37" s="1"/>
  <c r="AV41" i="37" s="1"/>
  <c r="BB41" i="37" s="1"/>
  <c r="BH41" i="37" s="1"/>
  <c r="L28" i="37"/>
  <c r="R28" i="37" s="1"/>
  <c r="X28" i="37" s="1"/>
  <c r="AD28" i="37" s="1"/>
  <c r="AJ28" i="37" s="1"/>
  <c r="AP28" i="37" s="1"/>
  <c r="AV28" i="37" s="1"/>
  <c r="BB28" i="37" s="1"/>
  <c r="BH28" i="37" s="1"/>
  <c r="L15" i="37"/>
  <c r="R15" i="37" s="1"/>
  <c r="X15" i="37" s="1"/>
  <c r="AD15" i="37" s="1"/>
  <c r="AJ15" i="37" s="1"/>
  <c r="AP15" i="37" s="1"/>
  <c r="AV15" i="37" s="1"/>
  <c r="BB15" i="37" s="1"/>
  <c r="BH15" i="37" s="1"/>
  <c r="L2" i="37"/>
  <c r="R2" i="37" s="1"/>
  <c r="X2" i="37" s="1"/>
  <c r="AD2" i="37" s="1"/>
  <c r="AJ2" i="37" s="1"/>
  <c r="AP2" i="37" s="1"/>
  <c r="AV2" i="37" s="1"/>
  <c r="BB2" i="37" s="1"/>
  <c r="BH2" i="37" s="1"/>
  <c r="L48" i="36"/>
  <c r="R48" i="36" s="1"/>
  <c r="X48" i="36" s="1"/>
  <c r="AD48" i="36" s="1"/>
  <c r="AJ48" i="36" s="1"/>
  <c r="AP48" i="36" s="1"/>
  <c r="AV48" i="36" s="1"/>
  <c r="BB48" i="36" s="1"/>
  <c r="BH48" i="36" s="1"/>
  <c r="L39" i="36"/>
  <c r="R39" i="36" s="1"/>
  <c r="X39" i="36" s="1"/>
  <c r="AD39" i="36" s="1"/>
  <c r="AJ39" i="36" s="1"/>
  <c r="AP39" i="36" s="1"/>
  <c r="AV39" i="36" s="1"/>
  <c r="BB39" i="36" s="1"/>
  <c r="BH39" i="36" s="1"/>
  <c r="L30" i="36"/>
  <c r="R30" i="36" s="1"/>
  <c r="X30" i="36" s="1"/>
  <c r="AD30" i="36" s="1"/>
  <c r="AJ30" i="36" s="1"/>
  <c r="AP30" i="36" s="1"/>
  <c r="AV30" i="36" s="1"/>
  <c r="BB30" i="36" s="1"/>
  <c r="BH30" i="36" s="1"/>
  <c r="L21" i="36"/>
  <c r="R21" i="36" s="1"/>
  <c r="X21" i="36" s="1"/>
  <c r="AD21" i="36" s="1"/>
  <c r="AJ21" i="36" s="1"/>
  <c r="AP21" i="36" s="1"/>
  <c r="AV21" i="36" s="1"/>
  <c r="BB21" i="36" s="1"/>
  <c r="BH21" i="36" s="1"/>
  <c r="L12" i="36"/>
  <c r="R12" i="36" s="1"/>
  <c r="X12" i="36" s="1"/>
  <c r="AD12" i="36" s="1"/>
  <c r="AJ12" i="36" s="1"/>
  <c r="AP12" i="36" s="1"/>
  <c r="AV12" i="36" s="1"/>
  <c r="BB12" i="36" s="1"/>
  <c r="BH12" i="36" s="1"/>
  <c r="L3" i="36"/>
  <c r="R3" i="36" s="1"/>
  <c r="X3" i="36" s="1"/>
  <c r="AD3" i="36" s="1"/>
  <c r="AJ3" i="36" s="1"/>
  <c r="AP3" i="36" s="1"/>
  <c r="AV3" i="36" s="1"/>
  <c r="BB3" i="36" s="1"/>
  <c r="BH3" i="36" s="1"/>
  <c r="F5" i="36" l="1"/>
  <c r="L5" i="36" s="1"/>
  <c r="R5" i="36" s="1"/>
  <c r="X5" i="36" s="1"/>
  <c r="AD5" i="36" s="1"/>
  <c r="AJ5" i="36" s="1"/>
  <c r="AP5" i="36" s="1"/>
  <c r="AV5" i="36" s="1"/>
  <c r="BB5" i="36" s="1"/>
  <c r="BH5" i="36" s="1"/>
  <c r="BI4" i="36"/>
  <c r="F14" i="36"/>
  <c r="L14" i="36" s="1"/>
  <c r="R14" i="36" s="1"/>
  <c r="X14" i="36" s="1"/>
  <c r="AD14" i="36" s="1"/>
  <c r="AJ14" i="36" s="1"/>
  <c r="AP14" i="36" s="1"/>
  <c r="AV14" i="36" s="1"/>
  <c r="BB14" i="36" s="1"/>
  <c r="BH14" i="36" s="1"/>
  <c r="BI13" i="36"/>
  <c r="F23" i="36"/>
  <c r="L23" i="36" s="1"/>
  <c r="R23" i="36" s="1"/>
  <c r="X23" i="36" s="1"/>
  <c r="AD23" i="36" s="1"/>
  <c r="AJ23" i="36" s="1"/>
  <c r="AP23" i="36" s="1"/>
  <c r="AV23" i="36" s="1"/>
  <c r="BB23" i="36" s="1"/>
  <c r="BH23" i="36" s="1"/>
  <c r="BI22" i="36"/>
  <c r="F32" i="36"/>
  <c r="L32" i="36" s="1"/>
  <c r="R32" i="36" s="1"/>
  <c r="X32" i="36" s="1"/>
  <c r="AD32" i="36" s="1"/>
  <c r="AJ32" i="36" s="1"/>
  <c r="AP32" i="36" s="1"/>
  <c r="AV32" i="36" s="1"/>
  <c r="BB32" i="36" s="1"/>
  <c r="BH32" i="36" s="1"/>
  <c r="BI31" i="36"/>
  <c r="F41" i="36"/>
  <c r="L41" i="36" s="1"/>
  <c r="R41" i="36" s="1"/>
  <c r="X41" i="36" s="1"/>
  <c r="AD41" i="36" s="1"/>
  <c r="AJ41" i="36" s="1"/>
  <c r="AP41" i="36" s="1"/>
  <c r="AV41" i="36" s="1"/>
  <c r="BB41" i="36" s="1"/>
  <c r="BH41" i="36" s="1"/>
  <c r="BI40" i="36"/>
  <c r="F50" i="36"/>
  <c r="L50" i="36" s="1"/>
  <c r="R50" i="36" s="1"/>
  <c r="X50" i="36" s="1"/>
  <c r="AD50" i="36" s="1"/>
  <c r="AJ50" i="36" s="1"/>
  <c r="AP50" i="36" s="1"/>
  <c r="AV50" i="36" s="1"/>
  <c r="BB50" i="36" s="1"/>
  <c r="BH50" i="36" s="1"/>
  <c r="BI49" i="36"/>
  <c r="F4" i="37"/>
  <c r="L4" i="37" s="1"/>
  <c r="R4" i="37" s="1"/>
  <c r="X4" i="37" s="1"/>
  <c r="AD4" i="37" s="1"/>
  <c r="AJ4" i="37" s="1"/>
  <c r="AP4" i="37" s="1"/>
  <c r="AV4" i="37" s="1"/>
  <c r="BB4" i="37" s="1"/>
  <c r="BH4" i="37" s="1"/>
  <c r="BI3" i="37"/>
  <c r="F17" i="37"/>
  <c r="L17" i="37" s="1"/>
  <c r="R17" i="37" s="1"/>
  <c r="X17" i="37" s="1"/>
  <c r="AD17" i="37" s="1"/>
  <c r="AJ17" i="37" s="1"/>
  <c r="AP17" i="37" s="1"/>
  <c r="AV17" i="37" s="1"/>
  <c r="BB17" i="37" s="1"/>
  <c r="BH17" i="37" s="1"/>
  <c r="BI16" i="37"/>
  <c r="F30" i="37"/>
  <c r="L30" i="37" s="1"/>
  <c r="R30" i="37" s="1"/>
  <c r="X30" i="37" s="1"/>
  <c r="AD30" i="37" s="1"/>
  <c r="AJ30" i="37" s="1"/>
  <c r="AP30" i="37" s="1"/>
  <c r="AV30" i="37" s="1"/>
  <c r="BB30" i="37" s="1"/>
  <c r="BH30" i="37" s="1"/>
  <c r="BI29" i="37"/>
  <c r="F43" i="37"/>
  <c r="L43" i="37" s="1"/>
  <c r="R43" i="37" s="1"/>
  <c r="X43" i="37" s="1"/>
  <c r="AD43" i="37" s="1"/>
  <c r="AJ43" i="37" s="1"/>
  <c r="AP43" i="37" s="1"/>
  <c r="AV43" i="37" s="1"/>
  <c r="BB43" i="37" s="1"/>
  <c r="BH43" i="37" s="1"/>
  <c r="BI42" i="37"/>
  <c r="F56" i="37"/>
  <c r="L56" i="37" s="1"/>
  <c r="R56" i="37" s="1"/>
  <c r="X56" i="37" s="1"/>
  <c r="AD56" i="37" s="1"/>
  <c r="AJ56" i="37" s="1"/>
  <c r="AP56" i="37" s="1"/>
  <c r="AV56" i="37" s="1"/>
  <c r="BB56" i="37" s="1"/>
  <c r="BH56" i="37" s="1"/>
  <c r="BI55" i="37"/>
  <c r="F69" i="37"/>
  <c r="L69" i="37" s="1"/>
  <c r="R69" i="37" s="1"/>
  <c r="X69" i="37" s="1"/>
  <c r="AD69" i="37" s="1"/>
  <c r="AJ69" i="37" s="1"/>
  <c r="AP69" i="37" s="1"/>
  <c r="AV69" i="37" s="1"/>
  <c r="BB69" i="37" s="1"/>
  <c r="BH69" i="37" s="1"/>
  <c r="BI68" i="37"/>
  <c r="F71" i="37" l="1"/>
  <c r="L71" i="37" s="1"/>
  <c r="R71" i="37" s="1"/>
  <c r="X71" i="37" s="1"/>
  <c r="AD71" i="37" s="1"/>
  <c r="AJ71" i="37" s="1"/>
  <c r="AP71" i="37" s="1"/>
  <c r="AV71" i="37" s="1"/>
  <c r="BB71" i="37" s="1"/>
  <c r="BH71" i="37" s="1"/>
  <c r="BI70" i="37"/>
  <c r="F58" i="37"/>
  <c r="L58" i="37" s="1"/>
  <c r="R58" i="37" s="1"/>
  <c r="X58" i="37" s="1"/>
  <c r="AD58" i="37" s="1"/>
  <c r="AJ58" i="37" s="1"/>
  <c r="AP58" i="37" s="1"/>
  <c r="AV58" i="37" s="1"/>
  <c r="BB58" i="37" s="1"/>
  <c r="BH58" i="37" s="1"/>
  <c r="BI57" i="37"/>
  <c r="F45" i="37"/>
  <c r="L45" i="37" s="1"/>
  <c r="R45" i="37" s="1"/>
  <c r="X45" i="37" s="1"/>
  <c r="AD45" i="37" s="1"/>
  <c r="AJ45" i="37" s="1"/>
  <c r="AP45" i="37" s="1"/>
  <c r="AV45" i="37" s="1"/>
  <c r="BB45" i="37" s="1"/>
  <c r="BH45" i="37" s="1"/>
  <c r="BI44" i="37"/>
  <c r="F32" i="37"/>
  <c r="L32" i="37" s="1"/>
  <c r="R32" i="37" s="1"/>
  <c r="X32" i="37" s="1"/>
  <c r="AD32" i="37" s="1"/>
  <c r="AJ32" i="37" s="1"/>
  <c r="AP32" i="37" s="1"/>
  <c r="AV32" i="37" s="1"/>
  <c r="BB32" i="37" s="1"/>
  <c r="BH32" i="37" s="1"/>
  <c r="BI31" i="37"/>
  <c r="F19" i="37"/>
  <c r="L19" i="37" s="1"/>
  <c r="R19" i="37" s="1"/>
  <c r="X19" i="37" s="1"/>
  <c r="AD19" i="37" s="1"/>
  <c r="AJ19" i="37" s="1"/>
  <c r="AP19" i="37" s="1"/>
  <c r="AV19" i="37" s="1"/>
  <c r="BB19" i="37" s="1"/>
  <c r="BH19" i="37" s="1"/>
  <c r="BI18" i="37"/>
  <c r="F6" i="37"/>
  <c r="L6" i="37" s="1"/>
  <c r="R6" i="37" s="1"/>
  <c r="X6" i="37" s="1"/>
  <c r="AD6" i="37" s="1"/>
  <c r="AJ6" i="37" s="1"/>
  <c r="AP6" i="37" s="1"/>
  <c r="AV6" i="37" s="1"/>
  <c r="BB6" i="37" s="1"/>
  <c r="BH6" i="37" s="1"/>
  <c r="BI5" i="37"/>
  <c r="F52" i="36"/>
  <c r="L52" i="36" s="1"/>
  <c r="R52" i="36" s="1"/>
  <c r="X52" i="36" s="1"/>
  <c r="AD52" i="36" s="1"/>
  <c r="AJ52" i="36" s="1"/>
  <c r="AP52" i="36" s="1"/>
  <c r="AV52" i="36" s="1"/>
  <c r="BB52" i="36" s="1"/>
  <c r="BH52" i="36" s="1"/>
  <c r="BI51" i="36"/>
  <c r="F43" i="36"/>
  <c r="L43" i="36" s="1"/>
  <c r="R43" i="36" s="1"/>
  <c r="X43" i="36" s="1"/>
  <c r="AD43" i="36" s="1"/>
  <c r="AJ43" i="36" s="1"/>
  <c r="AP43" i="36" s="1"/>
  <c r="AV43" i="36" s="1"/>
  <c r="BB43" i="36" s="1"/>
  <c r="BH43" i="36" s="1"/>
  <c r="BI42" i="36"/>
  <c r="F34" i="36"/>
  <c r="L34" i="36" s="1"/>
  <c r="R34" i="36" s="1"/>
  <c r="X34" i="36" s="1"/>
  <c r="AD34" i="36" s="1"/>
  <c r="AJ34" i="36" s="1"/>
  <c r="AP34" i="36" s="1"/>
  <c r="AV34" i="36" s="1"/>
  <c r="BB34" i="36" s="1"/>
  <c r="BH34" i="36" s="1"/>
  <c r="BI33" i="36"/>
  <c r="F25" i="36"/>
  <c r="L25" i="36" s="1"/>
  <c r="R25" i="36" s="1"/>
  <c r="X25" i="36" s="1"/>
  <c r="AD25" i="36" s="1"/>
  <c r="AJ25" i="36" s="1"/>
  <c r="AP25" i="36" s="1"/>
  <c r="AV25" i="36" s="1"/>
  <c r="BB25" i="36" s="1"/>
  <c r="BH25" i="36" s="1"/>
  <c r="BI24" i="36"/>
  <c r="F16" i="36"/>
  <c r="L16" i="36" s="1"/>
  <c r="R16" i="36" s="1"/>
  <c r="X16" i="36" s="1"/>
  <c r="AD16" i="36" s="1"/>
  <c r="AJ16" i="36" s="1"/>
  <c r="AP16" i="36" s="1"/>
  <c r="AV16" i="36" s="1"/>
  <c r="BB16" i="36" s="1"/>
  <c r="BH16" i="36" s="1"/>
  <c r="BI15" i="36"/>
  <c r="F7" i="36"/>
  <c r="L7" i="36" s="1"/>
  <c r="R7" i="36" s="1"/>
  <c r="X7" i="36" s="1"/>
  <c r="AD7" i="36" s="1"/>
  <c r="AJ7" i="36" s="1"/>
  <c r="AP7" i="36" s="1"/>
  <c r="AV7" i="36" s="1"/>
  <c r="BB7" i="36" s="1"/>
  <c r="BH7" i="36" s="1"/>
  <c r="BI6" i="36"/>
  <c r="F9" i="36" l="1"/>
  <c r="L9" i="36" s="1"/>
  <c r="R9" i="36" s="1"/>
  <c r="X9" i="36" s="1"/>
  <c r="AD9" i="36" s="1"/>
  <c r="AJ9" i="36" s="1"/>
  <c r="AP9" i="36" s="1"/>
  <c r="AV9" i="36" s="1"/>
  <c r="BB9" i="36" s="1"/>
  <c r="BH9" i="36" s="1"/>
  <c r="BI10" i="36" s="1"/>
  <c r="BI8" i="36"/>
  <c r="F18" i="36"/>
  <c r="L18" i="36" s="1"/>
  <c r="R18" i="36" s="1"/>
  <c r="X18" i="36" s="1"/>
  <c r="AD18" i="36" s="1"/>
  <c r="AJ18" i="36" s="1"/>
  <c r="AP18" i="36" s="1"/>
  <c r="AV18" i="36" s="1"/>
  <c r="BB18" i="36" s="1"/>
  <c r="BH18" i="36" s="1"/>
  <c r="BI19" i="36" s="1"/>
  <c r="BI17" i="36"/>
  <c r="F27" i="36"/>
  <c r="L27" i="36" s="1"/>
  <c r="R27" i="36" s="1"/>
  <c r="X27" i="36" s="1"/>
  <c r="AD27" i="36" s="1"/>
  <c r="AJ27" i="36" s="1"/>
  <c r="AP27" i="36" s="1"/>
  <c r="AV27" i="36" s="1"/>
  <c r="BB27" i="36" s="1"/>
  <c r="BH27" i="36" s="1"/>
  <c r="BI28" i="36" s="1"/>
  <c r="BI26" i="36"/>
  <c r="F36" i="36"/>
  <c r="L36" i="36" s="1"/>
  <c r="R36" i="36" s="1"/>
  <c r="X36" i="36" s="1"/>
  <c r="AD36" i="36" s="1"/>
  <c r="AJ36" i="36" s="1"/>
  <c r="AP36" i="36" s="1"/>
  <c r="AV36" i="36" s="1"/>
  <c r="BB36" i="36" s="1"/>
  <c r="BH36" i="36" s="1"/>
  <c r="BI37" i="36" s="1"/>
  <c r="BI35" i="36"/>
  <c r="F45" i="36"/>
  <c r="L45" i="36" s="1"/>
  <c r="R45" i="36" s="1"/>
  <c r="X45" i="36" s="1"/>
  <c r="AD45" i="36" s="1"/>
  <c r="AJ45" i="36" s="1"/>
  <c r="AP45" i="36" s="1"/>
  <c r="AV45" i="36" s="1"/>
  <c r="BB45" i="36" s="1"/>
  <c r="BH45" i="36" s="1"/>
  <c r="BI46" i="36" s="1"/>
  <c r="BI44" i="36"/>
  <c r="F54" i="36"/>
  <c r="L54" i="36" s="1"/>
  <c r="R54" i="36" s="1"/>
  <c r="X54" i="36" s="1"/>
  <c r="AD54" i="36" s="1"/>
  <c r="AJ54" i="36" s="1"/>
  <c r="AP54" i="36" s="1"/>
  <c r="AV54" i="36" s="1"/>
  <c r="BB54" i="36" s="1"/>
  <c r="BH54" i="36" s="1"/>
  <c r="BI55" i="36" s="1"/>
  <c r="BI53" i="36"/>
  <c r="F8" i="37"/>
  <c r="L8" i="37" s="1"/>
  <c r="R8" i="37" s="1"/>
  <c r="X8" i="37" s="1"/>
  <c r="AD8" i="37" s="1"/>
  <c r="AJ8" i="37" s="1"/>
  <c r="AP8" i="37" s="1"/>
  <c r="AV8" i="37" s="1"/>
  <c r="BB8" i="37" s="1"/>
  <c r="BH8" i="37" s="1"/>
  <c r="BI7" i="37"/>
  <c r="F21" i="37"/>
  <c r="L21" i="37" s="1"/>
  <c r="R21" i="37" s="1"/>
  <c r="X21" i="37" s="1"/>
  <c r="AD21" i="37" s="1"/>
  <c r="AJ21" i="37" s="1"/>
  <c r="AP21" i="37" s="1"/>
  <c r="AV21" i="37" s="1"/>
  <c r="BB21" i="37" s="1"/>
  <c r="BH21" i="37" s="1"/>
  <c r="BI20" i="37"/>
  <c r="F34" i="37"/>
  <c r="L34" i="37" s="1"/>
  <c r="R34" i="37" s="1"/>
  <c r="X34" i="37" s="1"/>
  <c r="AD34" i="37" s="1"/>
  <c r="AJ34" i="37" s="1"/>
  <c r="AP34" i="37" s="1"/>
  <c r="AV34" i="37" s="1"/>
  <c r="BB34" i="37" s="1"/>
  <c r="BH34" i="37" s="1"/>
  <c r="BI33" i="37"/>
  <c r="F47" i="37"/>
  <c r="L47" i="37" s="1"/>
  <c r="R47" i="37" s="1"/>
  <c r="X47" i="37" s="1"/>
  <c r="AD47" i="37" s="1"/>
  <c r="AJ47" i="37" s="1"/>
  <c r="AP47" i="37" s="1"/>
  <c r="AV47" i="37" s="1"/>
  <c r="BB47" i="37" s="1"/>
  <c r="BH47" i="37" s="1"/>
  <c r="BI46" i="37"/>
  <c r="F60" i="37"/>
  <c r="L60" i="37" s="1"/>
  <c r="R60" i="37" s="1"/>
  <c r="X60" i="37" s="1"/>
  <c r="AD60" i="37" s="1"/>
  <c r="AJ60" i="37" s="1"/>
  <c r="AP60" i="37" s="1"/>
  <c r="AV60" i="37" s="1"/>
  <c r="BB60" i="37" s="1"/>
  <c r="BH60" i="37" s="1"/>
  <c r="BI59" i="37"/>
  <c r="F73" i="37"/>
  <c r="L73" i="37" s="1"/>
  <c r="R73" i="37" s="1"/>
  <c r="X73" i="37" s="1"/>
  <c r="AD73" i="37" s="1"/>
  <c r="AJ73" i="37" s="1"/>
  <c r="AP73" i="37" s="1"/>
  <c r="AV73" i="37" s="1"/>
  <c r="BB73" i="37" s="1"/>
  <c r="BH73" i="37" s="1"/>
  <c r="BI72" i="37"/>
  <c r="F75" i="37" l="1"/>
  <c r="L75" i="37" s="1"/>
  <c r="R75" i="37" s="1"/>
  <c r="X75" i="37" s="1"/>
  <c r="AD75" i="37" s="1"/>
  <c r="AJ75" i="37" s="1"/>
  <c r="AP75" i="37" s="1"/>
  <c r="AV75" i="37" s="1"/>
  <c r="BB75" i="37" s="1"/>
  <c r="BH75" i="37" s="1"/>
  <c r="BI76" i="37" s="1"/>
  <c r="BI74" i="37"/>
  <c r="F62" i="37"/>
  <c r="L62" i="37" s="1"/>
  <c r="R62" i="37" s="1"/>
  <c r="X62" i="37" s="1"/>
  <c r="AD62" i="37" s="1"/>
  <c r="AJ62" i="37" s="1"/>
  <c r="AP62" i="37" s="1"/>
  <c r="AV62" i="37" s="1"/>
  <c r="BB62" i="37" s="1"/>
  <c r="BH62" i="37" s="1"/>
  <c r="BI63" i="37" s="1"/>
  <c r="BI61" i="37"/>
  <c r="F49" i="37"/>
  <c r="L49" i="37" s="1"/>
  <c r="R49" i="37" s="1"/>
  <c r="X49" i="37" s="1"/>
  <c r="AD49" i="37" s="1"/>
  <c r="AJ49" i="37" s="1"/>
  <c r="AP49" i="37" s="1"/>
  <c r="AV49" i="37" s="1"/>
  <c r="BB49" i="37" s="1"/>
  <c r="BH49" i="37" s="1"/>
  <c r="BI50" i="37" s="1"/>
  <c r="BI48" i="37"/>
  <c r="F36" i="37"/>
  <c r="L36" i="37" s="1"/>
  <c r="R36" i="37" s="1"/>
  <c r="X36" i="37" s="1"/>
  <c r="AD36" i="37" s="1"/>
  <c r="AJ36" i="37" s="1"/>
  <c r="AP36" i="37" s="1"/>
  <c r="AV36" i="37" s="1"/>
  <c r="BB36" i="37" s="1"/>
  <c r="BH36" i="37" s="1"/>
  <c r="BI37" i="37" s="1"/>
  <c r="BI35" i="37"/>
  <c r="F23" i="37"/>
  <c r="L23" i="37" s="1"/>
  <c r="R23" i="37" s="1"/>
  <c r="X23" i="37" s="1"/>
  <c r="AD23" i="37" s="1"/>
  <c r="AJ23" i="37" s="1"/>
  <c r="AP23" i="37" s="1"/>
  <c r="AV23" i="37" s="1"/>
  <c r="BB23" i="37" s="1"/>
  <c r="BH23" i="37" s="1"/>
  <c r="BI24" i="37" s="1"/>
  <c r="BI22" i="37"/>
  <c r="F10" i="37"/>
  <c r="L10" i="37" s="1"/>
  <c r="R10" i="37" s="1"/>
  <c r="X10" i="37" s="1"/>
  <c r="AD10" i="37" s="1"/>
  <c r="AJ10" i="37" s="1"/>
  <c r="AP10" i="37" s="1"/>
  <c r="AV10" i="37" s="1"/>
  <c r="BB10" i="37" s="1"/>
  <c r="BH10" i="37" s="1"/>
  <c r="BI11" i="37" s="1"/>
  <c r="BI9" i="37"/>
  <c r="F28" i="33" l="1"/>
  <c r="G20" i="34" l="1"/>
  <c r="B20" i="34"/>
  <c r="N42" i="34"/>
  <c r="M42" i="34"/>
  <c r="L42" i="34"/>
  <c r="K42" i="34"/>
  <c r="J42" i="34"/>
  <c r="I42" i="34"/>
  <c r="H42" i="34"/>
  <c r="G42" i="34"/>
  <c r="F42" i="34"/>
  <c r="E42" i="34"/>
  <c r="D42" i="34"/>
  <c r="C42" i="34"/>
  <c r="B42" i="34"/>
  <c r="A42" i="34"/>
  <c r="A38" i="34"/>
  <c r="A33" i="34"/>
  <c r="A37" i="34"/>
  <c r="A32" i="34"/>
  <c r="G37" i="34"/>
  <c r="F37" i="34"/>
  <c r="E37" i="34"/>
  <c r="D37" i="34"/>
  <c r="C37" i="34"/>
  <c r="B37" i="34"/>
  <c r="N37" i="34"/>
  <c r="M37" i="34"/>
  <c r="L37" i="34"/>
  <c r="K37" i="34"/>
  <c r="J37" i="34"/>
  <c r="I37" i="34"/>
  <c r="H37" i="34"/>
  <c r="N32" i="34"/>
  <c r="M32" i="34"/>
  <c r="L32" i="34"/>
  <c r="K32" i="34"/>
  <c r="J32" i="34"/>
  <c r="I32" i="34"/>
  <c r="H32" i="34"/>
  <c r="G32" i="34"/>
  <c r="F32" i="34"/>
  <c r="E32" i="34"/>
  <c r="D32" i="34"/>
  <c r="C32" i="34"/>
  <c r="B32" i="34"/>
  <c r="A40" i="33"/>
  <c r="A39" i="33"/>
  <c r="A38" i="33"/>
  <c r="A37" i="33"/>
  <c r="A36" i="33"/>
  <c r="A35" i="33"/>
  <c r="A27" i="33"/>
  <c r="A26" i="33"/>
  <c r="A25" i="33"/>
  <c r="A24" i="33"/>
  <c r="A23" i="33"/>
  <c r="A22" i="33"/>
  <c r="F6" i="33"/>
  <c r="V30" i="31"/>
  <c r="V29" i="31"/>
  <c r="V28" i="31"/>
  <c r="V27" i="31"/>
  <c r="V26" i="31"/>
  <c r="V25" i="31"/>
  <c r="V24" i="31"/>
  <c r="V23" i="31"/>
  <c r="V22" i="31"/>
  <c r="V21" i="31"/>
  <c r="V20" i="31"/>
  <c r="V19" i="31"/>
  <c r="V18" i="31"/>
  <c r="V17" i="31"/>
  <c r="V16" i="31"/>
  <c r="V15" i="31"/>
  <c r="V14" i="31"/>
  <c r="V13" i="31"/>
  <c r="V12" i="31"/>
  <c r="Q30" i="31"/>
  <c r="Q29" i="31"/>
  <c r="Q28" i="31"/>
  <c r="Q27" i="31"/>
  <c r="Q26" i="31"/>
  <c r="Q25" i="31"/>
  <c r="Q24" i="31"/>
  <c r="Q23" i="31"/>
  <c r="Q22" i="31"/>
  <c r="Q21" i="31"/>
  <c r="Q20" i="31"/>
  <c r="Q19" i="31"/>
  <c r="Q18" i="31"/>
  <c r="Q17" i="31"/>
  <c r="Q16" i="31"/>
  <c r="Q15" i="31"/>
  <c r="Q14" i="31"/>
  <c r="Q13" i="31"/>
  <c r="Q12" i="31"/>
  <c r="Q11" i="31"/>
  <c r="V7" i="31"/>
  <c r="L7" i="31" s="1"/>
  <c r="V6" i="31"/>
  <c r="L6" i="31" s="1"/>
  <c r="V5" i="31"/>
  <c r="L5" i="31" s="1"/>
  <c r="V4" i="31"/>
  <c r="L4" i="31" s="1"/>
  <c r="Q7" i="31"/>
  <c r="Q6" i="31"/>
  <c r="Q5" i="31"/>
  <c r="Q4" i="31"/>
  <c r="A15" i="33" l="1"/>
  <c r="A14" i="33"/>
  <c r="A13" i="33"/>
  <c r="A12" i="33"/>
  <c r="A11" i="33"/>
  <c r="A10" i="33"/>
  <c r="Q10" i="31"/>
  <c r="Q9" i="31"/>
  <c r="Q3" i="31"/>
  <c r="Q2" i="31"/>
  <c r="V11" i="31"/>
  <c r="V10" i="31"/>
  <c r="N10" i="31" s="1"/>
  <c r="V9" i="31"/>
  <c r="V3" i="31"/>
  <c r="L3" i="31" s="1"/>
  <c r="V2" i="31"/>
  <c r="N2" i="31" s="1"/>
  <c r="K8" i="31"/>
  <c r="M31" i="31"/>
  <c r="N11" i="31"/>
  <c r="N9" i="31"/>
  <c r="M8" i="31"/>
  <c r="N3" i="31"/>
  <c r="B27" i="33" l="1"/>
  <c r="G27" i="34" s="1"/>
  <c r="G38" i="34"/>
  <c r="M32" i="31"/>
  <c r="G43" i="34" s="1"/>
  <c r="G33" i="34"/>
  <c r="B14" i="33"/>
  <c r="F33" i="34"/>
  <c r="A24" i="34"/>
  <c r="A25" i="34"/>
  <c r="A26" i="34"/>
  <c r="A22" i="34"/>
  <c r="B26" i="34"/>
  <c r="A23" i="34"/>
  <c r="A27" i="34"/>
  <c r="L2" i="31"/>
  <c r="B15" i="33"/>
  <c r="B27" i="34" l="1"/>
  <c r="C31" i="31" l="1"/>
  <c r="B38" i="34" s="1"/>
  <c r="C8" i="31"/>
  <c r="I8" i="31"/>
  <c r="G8" i="31"/>
  <c r="E8" i="31"/>
  <c r="O8" i="31"/>
  <c r="P8" i="31"/>
  <c r="F16" i="33"/>
  <c r="F37" i="31"/>
  <c r="F38" i="31"/>
  <c r="F2" i="31"/>
  <c r="Y13" i="31"/>
  <c r="S5" i="31"/>
  <c r="T5" i="31" s="1"/>
  <c r="J5" i="31"/>
  <c r="R8" i="31"/>
  <c r="D4" i="33" s="1"/>
  <c r="F9" i="31"/>
  <c r="U9" i="31"/>
  <c r="L10" i="31"/>
  <c r="S10" i="31"/>
  <c r="T10" i="31" s="1"/>
  <c r="J11" i="31"/>
  <c r="U11" i="31"/>
  <c r="U13" i="31"/>
  <c r="U14" i="31"/>
  <c r="S15" i="31"/>
  <c r="T15" i="31" s="1"/>
  <c r="U17" i="31"/>
  <c r="U18" i="31"/>
  <c r="U19" i="31"/>
  <c r="U21" i="31"/>
  <c r="S22" i="31"/>
  <c r="T22" i="31" s="1"/>
  <c r="U23" i="31"/>
  <c r="U25" i="31"/>
  <c r="U26" i="31"/>
  <c r="S27" i="31"/>
  <c r="T27" i="31" s="1"/>
  <c r="N30" i="31"/>
  <c r="S30" i="31"/>
  <c r="T30" i="31" s="1"/>
  <c r="E31" i="31"/>
  <c r="C38" i="34" s="1"/>
  <c r="G31" i="31"/>
  <c r="D38" i="34" s="1"/>
  <c r="I31" i="31"/>
  <c r="K31" i="31"/>
  <c r="F38" i="34" s="1"/>
  <c r="O31" i="31"/>
  <c r="H38" i="34" s="1"/>
  <c r="P31" i="31"/>
  <c r="I38" i="34" s="1"/>
  <c r="R31" i="31"/>
  <c r="A6" i="35"/>
  <c r="B6" i="35"/>
  <c r="C6" i="35"/>
  <c r="I6" i="35" s="1"/>
  <c r="E6" i="35"/>
  <c r="A7" i="35"/>
  <c r="B7" i="35"/>
  <c r="C7" i="35"/>
  <c r="I7" i="35" s="1"/>
  <c r="A8" i="35"/>
  <c r="B8" i="35"/>
  <c r="C8" i="35"/>
  <c r="A9" i="35"/>
  <c r="B9" i="35"/>
  <c r="C9" i="35"/>
  <c r="I9" i="35"/>
  <c r="E9" i="35"/>
  <c r="A10" i="35"/>
  <c r="B10" i="35"/>
  <c r="C10" i="35"/>
  <c r="A11" i="35"/>
  <c r="B11" i="35"/>
  <c r="C11" i="35"/>
  <c r="D12" i="35"/>
  <c r="F12" i="35"/>
  <c r="H12" i="35"/>
  <c r="D15" i="35"/>
  <c r="F15" i="35"/>
  <c r="H15" i="35"/>
  <c r="A17" i="35"/>
  <c r="B17" i="35"/>
  <c r="C17" i="35"/>
  <c r="E17" i="35" s="1"/>
  <c r="A18" i="35"/>
  <c r="B18" i="35"/>
  <c r="C18" i="35"/>
  <c r="E18" i="35" s="1"/>
  <c r="A19" i="35"/>
  <c r="B19" i="35"/>
  <c r="C19" i="35"/>
  <c r="A20" i="35"/>
  <c r="B20" i="35"/>
  <c r="C20" i="35"/>
  <c r="A21" i="35"/>
  <c r="B21" i="35"/>
  <c r="C21" i="35"/>
  <c r="I21" i="35" s="1"/>
  <c r="A22" i="35"/>
  <c r="B22" i="35"/>
  <c r="C22" i="35"/>
  <c r="A23" i="35"/>
  <c r="B23" i="35"/>
  <c r="C23" i="35"/>
  <c r="I23" i="35" s="1"/>
  <c r="A24" i="35"/>
  <c r="B24" i="35"/>
  <c r="C24" i="35"/>
  <c r="A25" i="35"/>
  <c r="B25" i="35"/>
  <c r="C25" i="35"/>
  <c r="I25" i="35" s="1"/>
  <c r="A26" i="35"/>
  <c r="B26" i="35"/>
  <c r="C26" i="35"/>
  <c r="A27" i="35"/>
  <c r="B27" i="35"/>
  <c r="C27" i="35"/>
  <c r="I27" i="35" s="1"/>
  <c r="A28" i="35"/>
  <c r="B28" i="35"/>
  <c r="C28" i="35"/>
  <c r="I28" i="35" s="1"/>
  <c r="G28" i="35"/>
  <c r="A29" i="35"/>
  <c r="B29" i="35"/>
  <c r="C29" i="35"/>
  <c r="E29" i="35" s="1"/>
  <c r="A30" i="35"/>
  <c r="B30" i="35"/>
  <c r="C30" i="35"/>
  <c r="I30" i="35" s="1"/>
  <c r="A31" i="35"/>
  <c r="B31" i="35"/>
  <c r="C31" i="35"/>
  <c r="I31" i="35" s="1"/>
  <c r="A32" i="35"/>
  <c r="B32" i="35"/>
  <c r="C32" i="35"/>
  <c r="I32" i="35" s="1"/>
  <c r="A33" i="35"/>
  <c r="B33" i="35"/>
  <c r="C33" i="35"/>
  <c r="G33" i="35" s="1"/>
  <c r="A34" i="35"/>
  <c r="B34" i="35"/>
  <c r="C34" i="35"/>
  <c r="A35" i="35"/>
  <c r="B35" i="35"/>
  <c r="C35" i="35"/>
  <c r="E35" i="35" s="1"/>
  <c r="A36" i="35"/>
  <c r="B36" i="35"/>
  <c r="C36" i="35"/>
  <c r="E36" i="35" s="1"/>
  <c r="A37" i="35"/>
  <c r="B37" i="35"/>
  <c r="C37" i="35"/>
  <c r="E37" i="35" s="1"/>
  <c r="G37" i="35"/>
  <c r="I37" i="35"/>
  <c r="A38" i="35"/>
  <c r="B38" i="35"/>
  <c r="C38" i="35"/>
  <c r="D39" i="35"/>
  <c r="F39" i="35"/>
  <c r="H39" i="35"/>
  <c r="D6" i="31"/>
  <c r="Y10" i="31"/>
  <c r="F40" i="31"/>
  <c r="U3" i="31"/>
  <c r="S3" i="31"/>
  <c r="T3" i="31" s="1"/>
  <c r="G21" i="35"/>
  <c r="G23" i="35"/>
  <c r="Y11" i="31"/>
  <c r="I33" i="35"/>
  <c r="G27" i="35"/>
  <c r="G19" i="35"/>
  <c r="I19" i="35"/>
  <c r="E19" i="35"/>
  <c r="E33" i="35"/>
  <c r="G25" i="35"/>
  <c r="G17" i="35"/>
  <c r="I17" i="35"/>
  <c r="S29" i="31"/>
  <c r="T29" i="31" s="1"/>
  <c r="U29" i="31"/>
  <c r="G9" i="35"/>
  <c r="D5" i="31"/>
  <c r="H5" i="31"/>
  <c r="H22" i="31"/>
  <c r="D5" i="33" l="1"/>
  <c r="D6" i="33" s="1"/>
  <c r="K38" i="34"/>
  <c r="E38" i="34"/>
  <c r="B25" i="33"/>
  <c r="G25" i="34" s="1"/>
  <c r="K32" i="31"/>
  <c r="F43" i="34" s="1"/>
  <c r="B26" i="33"/>
  <c r="G26" i="34" s="1"/>
  <c r="V31" i="31"/>
  <c r="N38" i="34" s="1"/>
  <c r="K33" i="34"/>
  <c r="I33" i="34"/>
  <c r="H33" i="34"/>
  <c r="B11" i="33"/>
  <c r="C33" i="34"/>
  <c r="D33" i="34"/>
  <c r="E33" i="34"/>
  <c r="B33" i="34"/>
  <c r="B23" i="34"/>
  <c r="E10" i="35"/>
  <c r="G10" i="35"/>
  <c r="I10" i="35"/>
  <c r="E11" i="35"/>
  <c r="I11" i="35"/>
  <c r="I16" i="33"/>
  <c r="I12" i="33"/>
  <c r="I15" i="33"/>
  <c r="I11" i="33"/>
  <c r="I14" i="33"/>
  <c r="I10" i="33"/>
  <c r="I13" i="33"/>
  <c r="F5" i="31"/>
  <c r="N5" i="31"/>
  <c r="H7" i="31"/>
  <c r="N7" i="31"/>
  <c r="D4" i="31"/>
  <c r="N4" i="31"/>
  <c r="H6" i="31"/>
  <c r="N6" i="31"/>
  <c r="F29" i="31"/>
  <c r="N29" i="31"/>
  <c r="D28" i="31"/>
  <c r="N28" i="31"/>
  <c r="F27" i="31"/>
  <c r="N27" i="31"/>
  <c r="L26" i="31"/>
  <c r="N26" i="31"/>
  <c r="H25" i="31"/>
  <c r="N25" i="31"/>
  <c r="H24" i="31"/>
  <c r="N24" i="31"/>
  <c r="J23" i="31"/>
  <c r="N23" i="31"/>
  <c r="L22" i="31"/>
  <c r="N22" i="31"/>
  <c r="H21" i="31"/>
  <c r="N21" i="31"/>
  <c r="H20" i="31"/>
  <c r="N20" i="31"/>
  <c r="L19" i="31"/>
  <c r="N19" i="31"/>
  <c r="L18" i="31"/>
  <c r="N18" i="31"/>
  <c r="F17" i="31"/>
  <c r="N17" i="31"/>
  <c r="D16" i="31"/>
  <c r="N16" i="31"/>
  <c r="F15" i="31"/>
  <c r="N15" i="31"/>
  <c r="L14" i="31"/>
  <c r="N14" i="31"/>
  <c r="H13" i="31"/>
  <c r="N13" i="31"/>
  <c r="H12" i="31"/>
  <c r="N12" i="31"/>
  <c r="B22" i="33"/>
  <c r="G22" i="34" s="1"/>
  <c r="N31" i="31"/>
  <c r="Q31" i="31"/>
  <c r="J38" i="34" s="1"/>
  <c r="Q8" i="31"/>
  <c r="V8" i="31"/>
  <c r="B13" i="33"/>
  <c r="C13" i="35"/>
  <c r="G31" i="35"/>
  <c r="L29" i="31"/>
  <c r="I35" i="35"/>
  <c r="J29" i="31"/>
  <c r="G35" i="35"/>
  <c r="H17" i="31"/>
  <c r="E27" i="35"/>
  <c r="H29" i="31"/>
  <c r="H4" i="31"/>
  <c r="G11" i="35"/>
  <c r="G8" i="35"/>
  <c r="U6" i="31"/>
  <c r="S6" i="31"/>
  <c r="T6" i="31" s="1"/>
  <c r="F7" i="31"/>
  <c r="J7" i="31"/>
  <c r="C32" i="31"/>
  <c r="B43" i="34" s="1"/>
  <c r="B12" i="33"/>
  <c r="I24" i="35"/>
  <c r="E24" i="35"/>
  <c r="D3" i="31"/>
  <c r="F3" i="31"/>
  <c r="S7" i="31"/>
  <c r="T7" i="31" s="1"/>
  <c r="Y14" i="31"/>
  <c r="D30" i="31"/>
  <c r="L30" i="31"/>
  <c r="H30" i="31"/>
  <c r="I34" i="35"/>
  <c r="G34" i="35"/>
  <c r="E34" i="35"/>
  <c r="I22" i="35"/>
  <c r="G22" i="35"/>
  <c r="E22" i="35"/>
  <c r="D15" i="31"/>
  <c r="D19" i="31"/>
  <c r="E30" i="35"/>
  <c r="E28" i="35"/>
  <c r="D7" i="31"/>
  <c r="D27" i="31"/>
  <c r="C40" i="35"/>
  <c r="R32" i="31"/>
  <c r="K43" i="34" s="1"/>
  <c r="D11" i="31"/>
  <c r="B10" i="33"/>
  <c r="B24" i="33"/>
  <c r="G24" i="34" s="1"/>
  <c r="H9" i="31"/>
  <c r="E32" i="31"/>
  <c r="C43" i="34" s="1"/>
  <c r="D24" i="31"/>
  <c r="U30" i="31"/>
  <c r="J30" i="31"/>
  <c r="J22" i="31"/>
  <c r="D9" i="31"/>
  <c r="D13" i="31"/>
  <c r="D17" i="31"/>
  <c r="D21" i="31"/>
  <c r="D25" i="31"/>
  <c r="D29" i="31"/>
  <c r="D23" i="31"/>
  <c r="H14" i="31"/>
  <c r="H23" i="31"/>
  <c r="D12" i="31"/>
  <c r="D20" i="31"/>
  <c r="F30" i="31"/>
  <c r="F23" i="31"/>
  <c r="F22" i="31"/>
  <c r="D10" i="31"/>
  <c r="D14" i="31"/>
  <c r="D18" i="31"/>
  <c r="D22" i="31"/>
  <c r="D26" i="31"/>
  <c r="F6" i="31"/>
  <c r="U5" i="31"/>
  <c r="J6" i="31"/>
  <c r="J2" i="31"/>
  <c r="F4" i="31"/>
  <c r="U4" i="31"/>
  <c r="H2" i="31"/>
  <c r="S4" i="31"/>
  <c r="T4" i="31" s="1"/>
  <c r="J4" i="31"/>
  <c r="Y12" i="31"/>
  <c r="F39" i="31"/>
  <c r="D2" i="31"/>
  <c r="U7" i="31"/>
  <c r="F41" i="31"/>
  <c r="G6" i="35"/>
  <c r="G7" i="35"/>
  <c r="E7" i="35"/>
  <c r="C12" i="35"/>
  <c r="G12" i="35" s="1"/>
  <c r="I29" i="35"/>
  <c r="E25" i="35"/>
  <c r="E23" i="35"/>
  <c r="G29" i="35"/>
  <c r="E21" i="35"/>
  <c r="E31" i="35"/>
  <c r="G30" i="35"/>
  <c r="G24" i="35"/>
  <c r="P32" i="31"/>
  <c r="I43" i="34" s="1"/>
  <c r="S18" i="31"/>
  <c r="T18" i="31" s="1"/>
  <c r="H26" i="31"/>
  <c r="J26" i="31"/>
  <c r="F26" i="31"/>
  <c r="S14" i="31"/>
  <c r="T14" i="31" s="1"/>
  <c r="S26" i="31"/>
  <c r="T26" i="31" s="1"/>
  <c r="S19" i="31"/>
  <c r="T19" i="31" s="1"/>
  <c r="S11" i="31"/>
  <c r="T11" i="31" s="1"/>
  <c r="H18" i="31"/>
  <c r="H10" i="31"/>
  <c r="J19" i="31"/>
  <c r="J14" i="31"/>
  <c r="J10" i="31"/>
  <c r="H19" i="31"/>
  <c r="G32" i="31"/>
  <c r="D43" i="34" s="1"/>
  <c r="S23" i="31"/>
  <c r="T23" i="31" s="1"/>
  <c r="F19" i="31"/>
  <c r="F14" i="31"/>
  <c r="F11" i="31"/>
  <c r="F10" i="31"/>
  <c r="H27" i="31"/>
  <c r="L27" i="31"/>
  <c r="L15" i="31"/>
  <c r="H11" i="31"/>
  <c r="H15" i="31"/>
  <c r="B23" i="33"/>
  <c r="G23" i="34" s="1"/>
  <c r="U27" i="31"/>
  <c r="J27" i="31"/>
  <c r="L23" i="31"/>
  <c r="U22" i="31"/>
  <c r="J18" i="31"/>
  <c r="U15" i="31"/>
  <c r="J15" i="31"/>
  <c r="L11" i="31"/>
  <c r="U10" i="31"/>
  <c r="F18" i="31"/>
  <c r="J25" i="31"/>
  <c r="L25" i="31"/>
  <c r="F25" i="31"/>
  <c r="J13" i="31"/>
  <c r="L13" i="31"/>
  <c r="F13" i="31"/>
  <c r="F28" i="31"/>
  <c r="J28" i="31"/>
  <c r="L28" i="31"/>
  <c r="J21" i="31"/>
  <c r="L21" i="31"/>
  <c r="F21" i="31"/>
  <c r="F16" i="31"/>
  <c r="J16" i="31"/>
  <c r="L16" i="31"/>
  <c r="U2" i="31"/>
  <c r="F36" i="31"/>
  <c r="Y9" i="31"/>
  <c r="H16" i="31"/>
  <c r="H28" i="31"/>
  <c r="S2" i="31"/>
  <c r="T2" i="31" s="1"/>
  <c r="C39" i="35"/>
  <c r="G39" i="35" s="1"/>
  <c r="I32" i="31"/>
  <c r="E43" i="34" s="1"/>
  <c r="D31" i="31"/>
  <c r="F24" i="31"/>
  <c r="J24" i="31"/>
  <c r="L24" i="31"/>
  <c r="F12" i="31"/>
  <c r="J12" i="31"/>
  <c r="L12" i="31"/>
  <c r="J9" i="31"/>
  <c r="L9" i="31"/>
  <c r="H3" i="31"/>
  <c r="J3" i="31"/>
  <c r="G38" i="35"/>
  <c r="I38" i="35"/>
  <c r="E38" i="35"/>
  <c r="G26" i="35"/>
  <c r="I26" i="35"/>
  <c r="E26" i="35"/>
  <c r="F20" i="31"/>
  <c r="J20" i="31"/>
  <c r="L20" i="31"/>
  <c r="J17" i="31"/>
  <c r="L17" i="31"/>
  <c r="E20" i="35"/>
  <c r="G20" i="35"/>
  <c r="I20" i="35"/>
  <c r="O32" i="31"/>
  <c r="H43" i="34" s="1"/>
  <c r="S28" i="31"/>
  <c r="T28" i="31" s="1"/>
  <c r="U28" i="31"/>
  <c r="S25" i="31"/>
  <c r="T25" i="31" s="1"/>
  <c r="S24" i="31"/>
  <c r="T24" i="31" s="1"/>
  <c r="U24" i="31"/>
  <c r="S21" i="31"/>
  <c r="T21" i="31" s="1"/>
  <c r="S20" i="31"/>
  <c r="T20" i="31" s="1"/>
  <c r="U20" i="31"/>
  <c r="S17" i="31"/>
  <c r="T17" i="31" s="1"/>
  <c r="S16" i="31"/>
  <c r="T16" i="31" s="1"/>
  <c r="U16" i="31"/>
  <c r="S13" i="31"/>
  <c r="T13" i="31" s="1"/>
  <c r="S12" i="31"/>
  <c r="T12" i="31" s="1"/>
  <c r="U12" i="31"/>
  <c r="S9" i="31"/>
  <c r="T9" i="31" s="1"/>
  <c r="G36" i="35"/>
  <c r="I36" i="35"/>
  <c r="E32" i="35"/>
  <c r="G32" i="35"/>
  <c r="G18" i="35"/>
  <c r="I18" i="35"/>
  <c r="E8" i="35"/>
  <c r="I8" i="35"/>
  <c r="B39" i="34" l="1"/>
  <c r="H22" i="34"/>
  <c r="G39" i="34"/>
  <c r="H27" i="34"/>
  <c r="N33" i="34"/>
  <c r="J33" i="34"/>
  <c r="B25" i="34"/>
  <c r="B24" i="34"/>
  <c r="B16" i="33"/>
  <c r="V32" i="31"/>
  <c r="N43" i="34" s="1"/>
  <c r="Q32" i="31"/>
  <c r="J43" i="34" s="1"/>
  <c r="H8" i="31"/>
  <c r="L8" i="31"/>
  <c r="N8" i="31"/>
  <c r="E4" i="33"/>
  <c r="B22" i="34"/>
  <c r="U8" i="31"/>
  <c r="S8" i="31"/>
  <c r="F8" i="31"/>
  <c r="D8" i="31"/>
  <c r="J8" i="31"/>
  <c r="I12" i="35"/>
  <c r="E12" i="35"/>
  <c r="F31" i="31"/>
  <c r="L31" i="31"/>
  <c r="E5" i="33"/>
  <c r="H31" i="31"/>
  <c r="B28" i="34"/>
  <c r="S31" i="31"/>
  <c r="U31" i="31"/>
  <c r="I39" i="35"/>
  <c r="E39" i="35"/>
  <c r="B28" i="33"/>
  <c r="G28" i="34" s="1"/>
  <c r="J31" i="31"/>
  <c r="E39" i="34" l="1"/>
  <c r="H25" i="34"/>
  <c r="M39" i="34"/>
  <c r="M38" i="34"/>
  <c r="T31" i="31"/>
  <c r="L39" i="34" s="1"/>
  <c r="L38" i="34"/>
  <c r="D39" i="34"/>
  <c r="H24" i="34"/>
  <c r="F39" i="34"/>
  <c r="H26" i="34"/>
  <c r="C39" i="34"/>
  <c r="H23" i="34"/>
  <c r="H28" i="34"/>
  <c r="T8" i="31"/>
  <c r="L34" i="34" s="1"/>
  <c r="H25" i="33"/>
  <c r="E6" i="33"/>
  <c r="G6" i="33" s="1"/>
  <c r="L33" i="34"/>
  <c r="E34" i="34"/>
  <c r="C25" i="34"/>
  <c r="C22" i="34"/>
  <c r="B34" i="34"/>
  <c r="F34" i="34"/>
  <c r="C26" i="34"/>
  <c r="M34" i="34"/>
  <c r="M33" i="34"/>
  <c r="C27" i="34"/>
  <c r="G34" i="34"/>
  <c r="C23" i="34"/>
  <c r="C34" i="34"/>
  <c r="D34" i="34"/>
  <c r="C24" i="34"/>
  <c r="C28" i="34" s="1"/>
  <c r="H10" i="33"/>
  <c r="H14" i="33"/>
  <c r="J32" i="31"/>
  <c r="E44" i="34" s="1"/>
  <c r="N32" i="31"/>
  <c r="G44" i="34" s="1"/>
  <c r="H16" i="33"/>
  <c r="H28" i="33"/>
  <c r="H26" i="33"/>
  <c r="H23" i="33"/>
  <c r="H27" i="33"/>
  <c r="H22" i="33"/>
  <c r="H24" i="33"/>
  <c r="I17" i="33"/>
  <c r="H11" i="33"/>
  <c r="H15" i="33"/>
  <c r="H13" i="33"/>
  <c r="H12" i="33"/>
  <c r="G4" i="33"/>
  <c r="D10" i="34"/>
  <c r="U32" i="31"/>
  <c r="S32" i="31"/>
  <c r="D32" i="31"/>
  <c r="B44" i="34" s="1"/>
  <c r="H32" i="31"/>
  <c r="D44" i="34" s="1"/>
  <c r="L32" i="31"/>
  <c r="F44" i="34" s="1"/>
  <c r="F32" i="31"/>
  <c r="C44" i="34" s="1"/>
  <c r="G5" i="33"/>
  <c r="I18" i="33"/>
  <c r="T32" i="31" l="1"/>
  <c r="L44" i="34" s="1"/>
  <c r="L43" i="34"/>
  <c r="M44" i="34"/>
  <c r="M43" i="34"/>
  <c r="C22" i="33"/>
  <c r="C25" i="33"/>
  <c r="C11" i="33"/>
  <c r="C14" i="33"/>
  <c r="C10" i="33"/>
  <c r="C13" i="33"/>
  <c r="C15" i="33"/>
  <c r="C12" i="33"/>
  <c r="C24" i="33"/>
  <c r="C23" i="33"/>
  <c r="C27" i="33"/>
  <c r="C26" i="33"/>
  <c r="D26" i="33" l="1"/>
  <c r="G26" i="33" s="1"/>
  <c r="I26" i="34"/>
  <c r="D27" i="33"/>
  <c r="G27" i="33" s="1"/>
  <c r="I27" i="34"/>
  <c r="D23" i="33"/>
  <c r="G23" i="33" s="1"/>
  <c r="I23" i="34"/>
  <c r="D24" i="33"/>
  <c r="G24" i="33" s="1"/>
  <c r="I24" i="34"/>
  <c r="D25" i="33"/>
  <c r="G25" i="33" s="1"/>
  <c r="I25" i="34"/>
  <c r="D22" i="33"/>
  <c r="I22" i="34"/>
  <c r="D28" i="33"/>
  <c r="G22" i="33"/>
  <c r="J22" i="34" s="1"/>
  <c r="M22" i="34" s="1"/>
  <c r="D25" i="34"/>
  <c r="D26" i="34"/>
  <c r="D23" i="34"/>
  <c r="D12" i="33"/>
  <c r="G12" i="33" s="1"/>
  <c r="B37" i="33" s="1"/>
  <c r="D24" i="34"/>
  <c r="D15" i="33"/>
  <c r="G15" i="33" s="1"/>
  <c r="D27" i="34"/>
  <c r="D14" i="33"/>
  <c r="G14" i="33" s="1"/>
  <c r="B39" i="33" s="1"/>
  <c r="C16" i="33"/>
  <c r="D13" i="33"/>
  <c r="G13" i="33" s="1"/>
  <c r="B38" i="33" s="1"/>
  <c r="D22" i="34"/>
  <c r="D10" i="33"/>
  <c r="D11" i="33"/>
  <c r="G11" i="33" s="1"/>
  <c r="B36" i="33" s="1"/>
  <c r="C28" i="33"/>
  <c r="C38" i="33" l="1"/>
  <c r="D38" i="33" s="1"/>
  <c r="J25" i="34"/>
  <c r="M25" i="34" s="1"/>
  <c r="C37" i="33"/>
  <c r="D37" i="33" s="1"/>
  <c r="J24" i="34"/>
  <c r="M24" i="34" s="1"/>
  <c r="C36" i="33"/>
  <c r="D36" i="33" s="1"/>
  <c r="J23" i="34"/>
  <c r="M23" i="34" s="1"/>
  <c r="C40" i="33"/>
  <c r="J27" i="34"/>
  <c r="M27" i="34" s="1"/>
  <c r="C39" i="33"/>
  <c r="D39" i="33" s="1"/>
  <c r="J26" i="34"/>
  <c r="M26" i="34" s="1"/>
  <c r="B40" i="33"/>
  <c r="D40" i="33" s="1"/>
  <c r="G28" i="33"/>
  <c r="C35" i="33"/>
  <c r="E23" i="34"/>
  <c r="L23" i="34" s="1"/>
  <c r="N23" i="34" s="1"/>
  <c r="E25" i="34"/>
  <c r="L25" i="34" s="1"/>
  <c r="N25" i="34" s="1"/>
  <c r="E24" i="34"/>
  <c r="L24" i="34" s="1"/>
  <c r="N24" i="34" s="1"/>
  <c r="E26" i="34"/>
  <c r="L26" i="34" s="1"/>
  <c r="N26" i="34" s="1"/>
  <c r="E27" i="34"/>
  <c r="L27" i="34" s="1"/>
  <c r="N27" i="34" s="1"/>
  <c r="D16" i="33"/>
  <c r="G16" i="33" s="1"/>
  <c r="G10" i="33"/>
  <c r="M28" i="34" l="1"/>
  <c r="G29" i="33"/>
  <c r="J28" i="34"/>
  <c r="B35" i="33"/>
  <c r="C41" i="33"/>
  <c r="E22" i="34"/>
  <c r="L22" i="34" s="1"/>
  <c r="E28" i="34"/>
  <c r="G17" i="33"/>
  <c r="L28" i="34" l="1"/>
  <c r="N22" i="34"/>
  <c r="N28" i="34" s="1"/>
  <c r="D35" i="33"/>
  <c r="D41" i="33" s="1"/>
  <c r="B41" i="33"/>
</calcChain>
</file>

<file path=xl/sharedStrings.xml><?xml version="1.0" encoding="utf-8"?>
<sst xmlns="http://schemas.openxmlformats.org/spreadsheetml/2006/main" count="173" uniqueCount="100">
  <si>
    <t>MESA</t>
  </si>
  <si>
    <t>AREA</t>
  </si>
  <si>
    <t>% S/ UTILES</t>
  </si>
  <si>
    <t>CCOO</t>
  </si>
  <si>
    <t>UGT</t>
  </si>
  <si>
    <t>BLANCO</t>
  </si>
  <si>
    <t>NULO</t>
  </si>
  <si>
    <t>TOTAL VOTOS</t>
  </si>
  <si>
    <t>TOTAL CENSO</t>
  </si>
  <si>
    <t>ABSTENC</t>
  </si>
  <si>
    <t>% PARTICIP</t>
  </si>
  <si>
    <t>TOTAL UTILES</t>
  </si>
  <si>
    <t>1T</t>
  </si>
  <si>
    <t>2T</t>
  </si>
  <si>
    <t>3T</t>
  </si>
  <si>
    <t>4T</t>
  </si>
  <si>
    <t>5T</t>
  </si>
  <si>
    <t>6T</t>
  </si>
  <si>
    <t>TOTAL COL. TECNICOS</t>
  </si>
  <si>
    <t>1E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</si>
  <si>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</si>
  <si>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</si>
  <si>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</si>
  <si>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</si>
  <si>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</si>
  <si>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</si>
  <si>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</si>
  <si>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</si>
  <si>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</si>
  <si>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11E</t>
  </si>
  <si>
    <t>12E</t>
  </si>
  <si>
    <t>13E</t>
  </si>
  <si>
    <t>14E</t>
  </si>
  <si>
    <t>15E</t>
  </si>
  <si>
    <t>16E</t>
  </si>
  <si>
    <t>17E</t>
  </si>
  <si>
    <t>18E</t>
  </si>
  <si>
    <t>20E</t>
  </si>
  <si>
    <t>21E</t>
  </si>
  <si>
    <t>22E</t>
  </si>
  <si>
    <t>TOTAL COL. ESPECIALISTAS</t>
  </si>
  <si>
    <t>CENSO</t>
  </si>
  <si>
    <t>VOTOS VALIDOS</t>
  </si>
  <si>
    <t>NUMERO PUESTOS</t>
  </si>
  <si>
    <t>COLEGIO DE TECNICOS Y ADMINISTRATIVOS</t>
  </si>
  <si>
    <t>COLEGIO DE ESPECIALISTAS Y NO CUALIFICADOS</t>
  </si>
  <si>
    <t>CANDIDATURAS</t>
  </si>
  <si>
    <t>VOTOS</t>
  </si>
  <si>
    <t>ATRIBUCION</t>
  </si>
  <si>
    <t>PUESTOS FINALES</t>
  </si>
  <si>
    <t>TOTAL</t>
  </si>
  <si>
    <t>COCIENTE VOTOS UTILES</t>
  </si>
  <si>
    <t>Total</t>
  </si>
  <si>
    <t>CGT</t>
  </si>
  <si>
    <t>+</t>
  </si>
  <si>
    <t>19E</t>
  </si>
  <si>
    <t>Mesas</t>
  </si>
  <si>
    <t>Censo</t>
  </si>
  <si>
    <t>%</t>
  </si>
  <si>
    <t>h</t>
  </si>
  <si>
    <t>votos</t>
  </si>
  <si>
    <t>Suma-&gt;</t>
  </si>
  <si>
    <t>Area</t>
  </si>
  <si>
    <t>hacernos dignos de ella.</t>
  </si>
  <si>
    <t>Gracias a todos</t>
  </si>
  <si>
    <t xml:space="preserve">PUESTOS FINALES </t>
  </si>
  <si>
    <t xml:space="preserve">   de los votos útiles emitidos,</t>
  </si>
  <si>
    <t>Mesa Unica</t>
  </si>
  <si>
    <t>% sobre
validos</t>
  </si>
  <si>
    <t>CSIF</t>
  </si>
  <si>
    <t>ESPECIAL ELECCIONES 2020</t>
  </si>
  <si>
    <t>% Utiles</t>
  </si>
  <si>
    <t>% sobre votos Utiles</t>
  </si>
  <si>
    <r>
      <t xml:space="preserve">en nobre nuestro y de la </t>
    </r>
    <r>
      <rPr>
        <b/>
        <sz val="36"/>
        <rFont val="Arial"/>
        <family val="2"/>
      </rPr>
      <t>C</t>
    </r>
    <r>
      <rPr>
        <sz val="26"/>
        <rFont val="Arial"/>
        <family val="2"/>
      </rPr>
      <t xml:space="preserve">onfederación de </t>
    </r>
    <r>
      <rPr>
        <b/>
        <sz val="36"/>
        <rFont val="Arial"/>
        <family val="2"/>
      </rPr>
      <t>C</t>
    </r>
    <r>
      <rPr>
        <sz val="26"/>
        <rFont val="Arial"/>
        <family val="2"/>
      </rPr>
      <t xml:space="preserve">uadros y </t>
    </r>
    <r>
      <rPr>
        <b/>
        <sz val="36"/>
        <rFont val="Arial"/>
        <family val="2"/>
      </rPr>
      <t>P</t>
    </r>
    <r>
      <rPr>
        <sz val="26"/>
        <rFont val="Arial"/>
        <family val="2"/>
      </rPr>
      <t xml:space="preserve">rofesionales  y no dudéis que sabremos </t>
    </r>
  </si>
  <si>
    <t>Total 2 Colegios</t>
  </si>
  <si>
    <t>Especialistas</t>
  </si>
  <si>
    <t>Tecnicos</t>
  </si>
  <si>
    <t>Administrativos</t>
  </si>
  <si>
    <t>%
Abstencion</t>
  </si>
  <si>
    <t>Colegio</t>
  </si>
  <si>
    <t>TECNICOS Y ADMINISTRATIVOS</t>
  </si>
  <si>
    <t>ESPECIALISTAS Y NO CUALIFICADOS</t>
  </si>
  <si>
    <t>Empresa XXXXXX  - Fecha: dd/mm/aaa</t>
  </si>
  <si>
    <r>
      <t xml:space="preserve">La Candidatura presentada por   </t>
    </r>
    <r>
      <rPr>
        <b/>
        <sz val="36"/>
        <rFont val="Arial"/>
        <family val="2"/>
      </rPr>
      <t xml:space="preserve">CCP /  APT   </t>
    </r>
    <r>
      <rPr>
        <sz val="26"/>
        <rFont val="Arial"/>
        <family val="2"/>
      </rPr>
      <t>ha obtenido</t>
    </r>
  </si>
  <si>
    <t xml:space="preserve">un porcentaje del        </t>
  </si>
  <si>
    <t>en el Colegio de Técnicos y Administrativos.</t>
  </si>
  <si>
    <r>
      <t xml:space="preserve">Desde la  </t>
    </r>
    <r>
      <rPr>
        <b/>
        <sz val="36"/>
        <rFont val="Arial"/>
        <family val="2"/>
      </rPr>
      <t>AAAAAAAAAA</t>
    </r>
    <r>
      <rPr>
        <sz val="26"/>
        <rFont val="Arial"/>
        <family val="2"/>
      </rPr>
      <t xml:space="preserve">  os queremos agradecer vuestra confianza</t>
    </r>
  </si>
  <si>
    <t>Total 2 colegios puestos finales</t>
  </si>
  <si>
    <t>Tec. Admin.</t>
  </si>
  <si>
    <t>Especialis.</t>
  </si>
  <si>
    <t>OJO: Solo rellenar lo que este en Naranja, el resto NO TOCAR</t>
  </si>
  <si>
    <t xml:space="preserve">  TOTAL de 2 Colegios</t>
  </si>
  <si>
    <t>CALCULO</t>
  </si>
  <si>
    <t>AUTOMATICO
(Enteros)</t>
  </si>
  <si>
    <r>
      <t xml:space="preserve">MANUAL
</t>
    </r>
    <r>
      <rPr>
        <b/>
        <sz val="8"/>
        <rFont val="Arial"/>
        <family val="2"/>
      </rPr>
      <t>(Fracciones Mayores)</t>
    </r>
  </si>
  <si>
    <t>Empresa:</t>
  </si>
  <si>
    <t>Fecha:</t>
  </si>
  <si>
    <t>CCP</t>
  </si>
  <si>
    <t>OJO: Solo rellenar lo que este en Naranja, el resto NO TOCAR
Se puede desplegar con el "+" de la izquierda para mas Mesas</t>
  </si>
  <si>
    <t>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</si>
</sst>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u/>
      <sz val="36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7"/>
      <name val="Albertus Extra Bold"/>
      <family val="2"/>
    </font>
    <font>
      <b/>
      <u/>
      <sz val="48"/>
      <name val="Arial"/>
      <family val="2"/>
    </font>
    <font>
      <sz val="26"/>
      <name val="Arial"/>
      <family val="2"/>
    </font>
    <font>
      <b/>
      <sz val="36"/>
      <name val="Arial"/>
      <family val="2"/>
    </font>
    <font>
      <sz val="18"/>
      <name val="Arial"/>
      <family val="2"/>
    </font>
    <font>
      <b/>
      <sz val="36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43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9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26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10" fontId="4" fillId="0" borderId="0" xfId="0" applyNumberFormat="1" applyFont="1" applyAlignment="1">
      <alignment wrapText="1"/>
    </xf>
    <xf numFmtId="0" fontId="4" fillId="0" borderId="0" xfId="0" applyFont="1" applyAlignment="1" applyProtection="1">
      <alignment wrapText="1"/>
    </xf>
    <xf numFmtId="10" fontId="4" fillId="0" borderId="0" xfId="0" applyNumberFormat="1" applyFont="1" applyAlignment="1" applyProtection="1">
      <alignment wrapText="1"/>
    </xf>
    <xf numFmtId="0" fontId="4" fillId="0" borderId="0" xfId="0" applyFont="1" applyProtection="1"/>
    <xf numFmtId="0" fontId="4" fillId="0" borderId="0" xfId="0" quotePrefix="1" applyFont="1" applyAlignment="1" applyProtection="1">
      <alignment horizontal="left" wrapText="1"/>
    </xf>
    <xf numFmtId="0" fontId="4" fillId="0" borderId="0" xfId="0" applyFont="1" applyAlignment="1"/>
    <xf numFmtId="10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wrapText="1"/>
    </xf>
    <xf numFmtId="0" fontId="4" fillId="0" borderId="0" xfId="0" applyFont="1" applyAlignment="1" applyProtection="1">
      <alignment horizontal="right" wrapText="1"/>
      <protection locked="0"/>
    </xf>
    <xf numFmtId="0" fontId="2" fillId="0" borderId="0" xfId="0" applyFont="1"/>
    <xf numFmtId="0" fontId="5" fillId="0" borderId="0" xfId="0" applyFont="1"/>
    <xf numFmtId="0" fontId="5" fillId="3" borderId="5" xfId="0" applyFont="1" applyFill="1" applyBorder="1" applyAlignment="1" applyProtection="1">
      <alignment wrapText="1"/>
    </xf>
    <xf numFmtId="0" fontId="5" fillId="3" borderId="6" xfId="0" applyFont="1" applyFill="1" applyBorder="1" applyAlignment="1" applyProtection="1">
      <alignment horizontal="right" wrapText="1"/>
    </xf>
    <xf numFmtId="10" fontId="5" fillId="3" borderId="6" xfId="0" applyNumberFormat="1" applyFont="1" applyFill="1" applyBorder="1" applyAlignment="1" applyProtection="1">
      <alignment wrapText="1"/>
    </xf>
    <xf numFmtId="0" fontId="5" fillId="3" borderId="6" xfId="0" applyFont="1" applyFill="1" applyBorder="1" applyAlignment="1" applyProtection="1">
      <alignment wrapText="1"/>
    </xf>
    <xf numFmtId="10" fontId="4" fillId="0" borderId="1" xfId="0" applyNumberFormat="1" applyFont="1" applyFill="1" applyBorder="1" applyAlignment="1">
      <alignment wrapText="1"/>
    </xf>
    <xf numFmtId="0" fontId="7" fillId="6" borderId="9" xfId="0" quotePrefix="1" applyFont="1" applyFill="1" applyBorder="1" applyAlignment="1" applyProtection="1">
      <alignment horizontal="left"/>
    </xf>
    <xf numFmtId="0" fontId="5" fillId="6" borderId="10" xfId="0" applyFont="1" applyFill="1" applyBorder="1" applyAlignment="1" applyProtection="1">
      <alignment wrapText="1"/>
    </xf>
    <xf numFmtId="0" fontId="5" fillId="6" borderId="11" xfId="0" applyFont="1" applyFill="1" applyBorder="1" applyAlignment="1" applyProtection="1">
      <alignment horizontal="right" wrapText="1"/>
    </xf>
    <xf numFmtId="10" fontId="5" fillId="6" borderId="11" xfId="0" applyNumberFormat="1" applyFont="1" applyFill="1" applyBorder="1" applyAlignment="1" applyProtection="1">
      <alignment wrapText="1"/>
    </xf>
    <xf numFmtId="0" fontId="5" fillId="6" borderId="11" xfId="0" applyFont="1" applyFill="1" applyBorder="1" applyAlignment="1" applyProtection="1">
      <alignment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8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9" fillId="0" borderId="0" xfId="0" applyFont="1" applyAlignment="1">
      <alignment vertical="center"/>
    </xf>
    <xf numFmtId="4" fontId="5" fillId="0" borderId="0" xfId="0" applyNumberFormat="1" applyFont="1" applyAlignment="1" applyProtection="1">
      <alignment wrapText="1"/>
      <protection locked="0"/>
    </xf>
    <xf numFmtId="164" fontId="28" fillId="2" borderId="0" xfId="0" applyNumberFormat="1" applyFont="1" applyFill="1"/>
    <xf numFmtId="164" fontId="29" fillId="2" borderId="0" xfId="0" applyNumberFormat="1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6" borderId="8" xfId="0" quotePrefix="1" applyFont="1" applyFill="1" applyBorder="1" applyAlignment="1">
      <alignment horizontal="left" vertical="center"/>
    </xf>
    <xf numFmtId="0" fontId="5" fillId="6" borderId="19" xfId="0" applyFont="1" applyFill="1" applyBorder="1" applyAlignment="1">
      <alignment vertical="center" wrapText="1"/>
    </xf>
    <xf numFmtId="0" fontId="5" fillId="6" borderId="20" xfId="0" applyFont="1" applyFill="1" applyBorder="1" applyAlignment="1" applyProtection="1">
      <alignment horizontal="right" vertical="center" wrapText="1"/>
    </xf>
    <xf numFmtId="10" fontId="5" fillId="6" borderId="20" xfId="0" applyNumberFormat="1" applyFont="1" applyFill="1" applyBorder="1" applyAlignment="1" applyProtection="1">
      <alignment vertical="center" wrapText="1"/>
    </xf>
    <xf numFmtId="0" fontId="5" fillId="6" borderId="20" xfId="0" applyFont="1" applyFill="1" applyBorder="1" applyAlignment="1" applyProtection="1">
      <alignment vertical="center" wrapText="1"/>
    </xf>
    <xf numFmtId="0" fontId="5" fillId="6" borderId="19" xfId="0" applyFont="1" applyFill="1" applyBorder="1" applyAlignment="1" applyProtection="1">
      <alignment vertical="center" wrapText="1"/>
    </xf>
    <xf numFmtId="10" fontId="4" fillId="5" borderId="3" xfId="0" applyNumberFormat="1" applyFont="1" applyFill="1" applyBorder="1" applyAlignment="1">
      <alignment vertical="center" wrapText="1"/>
    </xf>
    <xf numFmtId="10" fontId="4" fillId="0" borderId="3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3" xfId="0" applyFill="1" applyBorder="1" applyAlignment="1">
      <alignment vertical="center"/>
    </xf>
    <xf numFmtId="164" fontId="28" fillId="0" borderId="0" xfId="0" applyNumberFormat="1" applyFont="1" applyFill="1"/>
    <xf numFmtId="164" fontId="28" fillId="2" borderId="3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 applyProtection="1">
      <alignment horizontal="center" wrapText="1"/>
    </xf>
    <xf numFmtId="0" fontId="30" fillId="0" borderId="0" xfId="0" applyFont="1" applyAlignment="1">
      <alignment horizontal="center"/>
    </xf>
    <xf numFmtId="0" fontId="31" fillId="0" borderId="3" xfId="0" applyFont="1" applyBorder="1" applyAlignment="1">
      <alignment horizontal="center" wrapText="1"/>
    </xf>
    <xf numFmtId="0" fontId="31" fillId="0" borderId="3" xfId="0" quotePrefix="1" applyFont="1" applyBorder="1" applyAlignment="1">
      <alignment horizontal="center" wrapText="1"/>
    </xf>
    <xf numFmtId="2" fontId="30" fillId="0" borderId="3" xfId="0" applyNumberFormat="1" applyFont="1" applyBorder="1" applyAlignment="1">
      <alignment horizontal="center"/>
    </xf>
    <xf numFmtId="0" fontId="30" fillId="0" borderId="0" xfId="0" applyFont="1" applyBorder="1"/>
    <xf numFmtId="0" fontId="30" fillId="0" borderId="0" xfId="0" applyFont="1"/>
    <xf numFmtId="0" fontId="31" fillId="0" borderId="0" xfId="0" quotePrefix="1" applyFont="1" applyAlignment="1">
      <alignment horizontal="left"/>
    </xf>
    <xf numFmtId="0" fontId="31" fillId="0" borderId="3" xfId="0" applyFont="1" applyBorder="1"/>
    <xf numFmtId="0" fontId="30" fillId="0" borderId="3" xfId="0" quotePrefix="1" applyFont="1" applyBorder="1" applyAlignment="1">
      <alignment horizontal="right"/>
    </xf>
    <xf numFmtId="1" fontId="30" fillId="0" borderId="3" xfId="0" applyNumberFormat="1" applyFont="1" applyBorder="1" applyAlignment="1">
      <alignment horizontal="center"/>
    </xf>
    <xf numFmtId="0" fontId="31" fillId="0" borderId="3" xfId="0" applyFont="1" applyBorder="1" applyAlignment="1">
      <alignment horizontal="right"/>
    </xf>
    <xf numFmtId="164" fontId="8" fillId="0" borderId="0" xfId="0" applyNumberFormat="1" applyFont="1"/>
    <xf numFmtId="0" fontId="31" fillId="3" borderId="4" xfId="0" quotePrefix="1" applyFont="1" applyFill="1" applyBorder="1" applyAlignment="1" applyProtection="1">
      <alignment horizontal="left"/>
    </xf>
    <xf numFmtId="0" fontId="31" fillId="0" borderId="3" xfId="0" applyFont="1" applyFill="1" applyBorder="1"/>
    <xf numFmtId="0" fontId="30" fillId="0" borderId="3" xfId="0" quotePrefix="1" applyFont="1" applyFill="1" applyBorder="1" applyAlignment="1">
      <alignment horizontal="right"/>
    </xf>
    <xf numFmtId="1" fontId="30" fillId="0" borderId="3" xfId="0" applyNumberFormat="1" applyFont="1" applyFill="1" applyBorder="1" applyAlignment="1">
      <alignment horizontal="center"/>
    </xf>
    <xf numFmtId="0" fontId="31" fillId="7" borderId="3" xfId="0" applyFont="1" applyFill="1" applyBorder="1"/>
    <xf numFmtId="10" fontId="31" fillId="7" borderId="3" xfId="1" applyNumberFormat="1" applyFont="1" applyFill="1" applyBorder="1"/>
    <xf numFmtId="10" fontId="31" fillId="0" borderId="3" xfId="1" applyNumberFormat="1" applyFont="1" applyBorder="1"/>
    <xf numFmtId="10" fontId="31" fillId="0" borderId="3" xfId="1" applyNumberFormat="1" applyFont="1" applyFill="1" applyBorder="1"/>
    <xf numFmtId="1" fontId="31" fillId="7" borderId="3" xfId="0" applyNumberFormat="1" applyFont="1" applyFill="1" applyBorder="1" applyAlignment="1">
      <alignment horizontal="center"/>
    </xf>
    <xf numFmtId="1" fontId="31" fillId="0" borderId="3" xfId="0" applyNumberFormat="1" applyFont="1" applyBorder="1" applyAlignment="1">
      <alignment horizontal="center"/>
    </xf>
    <xf numFmtId="1" fontId="31" fillId="0" borderId="3" xfId="0" applyNumberFormat="1" applyFont="1" applyFill="1" applyBorder="1" applyAlignment="1">
      <alignment horizontal="center"/>
    </xf>
    <xf numFmtId="0" fontId="31" fillId="7" borderId="3" xfId="0" quotePrefix="1" applyFont="1" applyFill="1" applyBorder="1" applyAlignment="1">
      <alignment horizontal="right"/>
    </xf>
    <xf numFmtId="2" fontId="31" fillId="7" borderId="3" xfId="0" applyNumberFormat="1" applyFont="1" applyFill="1" applyBorder="1" applyAlignment="1">
      <alignment horizontal="center"/>
    </xf>
    <xf numFmtId="2" fontId="31" fillId="0" borderId="3" xfId="0" applyNumberFormat="1" applyFont="1" applyBorder="1" applyAlignment="1">
      <alignment horizontal="center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10" fontId="1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21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31" fillId="0" borderId="3" xfId="0" quotePrefix="1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3" fontId="31" fillId="0" borderId="3" xfId="0" quotePrefix="1" applyNumberFormat="1" applyFont="1" applyBorder="1" applyAlignment="1">
      <alignment horizontal="center"/>
    </xf>
    <xf numFmtId="3" fontId="30" fillId="0" borderId="3" xfId="0" applyNumberFormat="1" applyFont="1" applyBorder="1" applyAlignment="1">
      <alignment horizontal="center"/>
    </xf>
    <xf numFmtId="3" fontId="31" fillId="0" borderId="3" xfId="0" applyNumberFormat="1" applyFont="1" applyBorder="1" applyAlignment="1">
      <alignment horizontal="center"/>
    </xf>
    <xf numFmtId="3" fontId="31" fillId="0" borderId="0" xfId="0" applyNumberFormat="1" applyFont="1" applyAlignment="1">
      <alignment horizontal="center"/>
    </xf>
    <xf numFmtId="0" fontId="31" fillId="0" borderId="0" xfId="0" applyFont="1" applyBorder="1" applyAlignment="1">
      <alignment horizontal="right"/>
    </xf>
    <xf numFmtId="1" fontId="31" fillId="0" borderId="3" xfId="0" quotePrefix="1" applyNumberFormat="1" applyFont="1" applyFill="1" applyBorder="1" applyAlignment="1">
      <alignment horizontal="center"/>
    </xf>
    <xf numFmtId="0" fontId="31" fillId="0" borderId="12" xfId="0" applyFont="1" applyBorder="1" applyAlignment="1">
      <alignment horizontal="center" vertical="center"/>
    </xf>
    <xf numFmtId="1" fontId="31" fillId="0" borderId="24" xfId="0" quotePrefix="1" applyNumberFormat="1" applyFont="1" applyBorder="1" applyAlignment="1">
      <alignment horizontal="center"/>
    </xf>
    <xf numFmtId="0" fontId="33" fillId="0" borderId="15" xfId="0" quotePrefix="1" applyFont="1" applyBorder="1" applyAlignment="1">
      <alignment horizontal="center"/>
    </xf>
    <xf numFmtId="0" fontId="33" fillId="0" borderId="16" xfId="0" applyFont="1" applyBorder="1" applyAlignment="1">
      <alignment horizontal="center" vertical="center" wrapText="1"/>
    </xf>
    <xf numFmtId="1" fontId="31" fillId="0" borderId="24" xfId="0" applyNumberFormat="1" applyFont="1" applyBorder="1" applyAlignment="1">
      <alignment horizontal="center"/>
    </xf>
    <xf numFmtId="0" fontId="31" fillId="0" borderId="0" xfId="0" quotePrefix="1" applyFont="1" applyAlignment="1">
      <alignment horizontal="center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9" fillId="4" borderId="22" xfId="0" applyFont="1" applyFill="1" applyBorder="1" applyAlignment="1" applyProtection="1">
      <alignment vertical="center"/>
      <protection locked="0"/>
    </xf>
    <xf numFmtId="0" fontId="15" fillId="8" borderId="3" xfId="0" applyFont="1" applyFill="1" applyBorder="1" applyAlignment="1" applyProtection="1">
      <alignment horizontal="center" vertical="center" wrapText="1"/>
      <protection locked="0"/>
    </xf>
    <xf numFmtId="0" fontId="15" fillId="9" borderId="3" xfId="0" applyFont="1" applyFill="1" applyBorder="1" applyAlignment="1" applyProtection="1">
      <alignment horizontal="center" vertical="center" wrapText="1"/>
      <protection locked="0"/>
    </xf>
    <xf numFmtId="0" fontId="5" fillId="11" borderId="3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right" wrapText="1"/>
      <protection locked="0"/>
    </xf>
    <xf numFmtId="0" fontId="5" fillId="11" borderId="3" xfId="0" applyFont="1" applyFill="1" applyBorder="1" applyAlignment="1" applyProtection="1">
      <alignment vertical="center" wrapText="1"/>
      <protection locked="0"/>
    </xf>
    <xf numFmtId="0" fontId="4" fillId="11" borderId="3" xfId="0" applyFont="1" applyFill="1" applyBorder="1" applyAlignment="1" applyProtection="1">
      <alignment vertical="center" wrapText="1"/>
      <protection locked="0"/>
    </xf>
    <xf numFmtId="0" fontId="5" fillId="11" borderId="1" xfId="0" applyFont="1" applyFill="1" applyBorder="1" applyAlignment="1" applyProtection="1">
      <alignment horizontal="right" wrapText="1"/>
      <protection locked="0"/>
    </xf>
    <xf numFmtId="0" fontId="5" fillId="11" borderId="1" xfId="0" applyFont="1" applyFill="1" applyBorder="1" applyAlignment="1" applyProtection="1">
      <alignment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33" fillId="13" borderId="3" xfId="0" applyFont="1" applyFill="1" applyBorder="1" applyAlignment="1" applyProtection="1">
      <alignment horizontal="center" vertical="center"/>
      <protection locked="0"/>
    </xf>
    <xf numFmtId="0" fontId="33" fillId="13" borderId="3" xfId="0" applyFont="1" applyFill="1" applyBorder="1" applyAlignment="1" applyProtection="1">
      <alignment horizontal="left" vertical="center" wrapText="1"/>
      <protection locked="0"/>
    </xf>
    <xf numFmtId="0" fontId="33" fillId="13" borderId="3" xfId="0" applyFont="1" applyFill="1" applyBorder="1" applyAlignment="1" applyProtection="1">
      <alignment vertical="center" wrapText="1"/>
      <protection locked="0"/>
    </xf>
    <xf numFmtId="1" fontId="31" fillId="12" borderId="3" xfId="0" applyNumberFormat="1" applyFont="1" applyFill="1" applyBorder="1" applyAlignment="1" applyProtection="1">
      <alignment horizontal="center"/>
      <protection locked="0"/>
    </xf>
    <xf numFmtId="1" fontId="30" fillId="12" borderId="3" xfId="0" applyNumberFormat="1" applyFont="1" applyFill="1" applyBorder="1" applyAlignment="1" applyProtection="1">
      <alignment horizontal="center"/>
      <protection locked="0"/>
    </xf>
    <xf numFmtId="0" fontId="31" fillId="12" borderId="3" xfId="0" applyFont="1" applyFill="1" applyBorder="1" applyAlignment="1" applyProtection="1">
      <alignment horizontal="center"/>
      <protection locked="0"/>
    </xf>
    <xf numFmtId="0" fontId="31" fillId="12" borderId="4" xfId="0" applyFont="1" applyFill="1" applyBorder="1"/>
    <xf numFmtId="0" fontId="30" fillId="12" borderId="25" xfId="0" applyFont="1" applyFill="1" applyBorder="1"/>
    <xf numFmtId="0" fontId="30" fillId="12" borderId="5" xfId="0" applyFont="1" applyFill="1" applyBorder="1"/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64" fontId="29" fillId="0" borderId="0" xfId="0" applyNumberFormat="1" applyFont="1" applyFill="1"/>
    <xf numFmtId="0" fontId="9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10" fontId="25" fillId="0" borderId="0" xfId="1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2" fillId="0" borderId="0" xfId="0" applyFont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19" fillId="8" borderId="3" xfId="0" applyFont="1" applyFill="1" applyBorder="1" applyAlignment="1" applyProtection="1">
      <alignment horizontal="center" vertical="center"/>
      <protection locked="0"/>
    </xf>
    <xf numFmtId="0" fontId="19" fillId="9" borderId="3" xfId="0" applyFont="1" applyFill="1" applyBorder="1" applyAlignment="1" applyProtection="1">
      <alignment horizontal="center" vertical="center"/>
      <protection locked="0"/>
    </xf>
    <xf numFmtId="0" fontId="16" fillId="7" borderId="12" xfId="0" applyFont="1" applyFill="1" applyBorder="1" applyAlignment="1" applyProtection="1">
      <alignment horizontal="center" vertical="center"/>
      <protection locked="0"/>
    </xf>
    <xf numFmtId="0" fontId="14" fillId="7" borderId="16" xfId="0" quotePrefix="1" applyFont="1" applyFill="1" applyBorder="1" applyAlignment="1" applyProtection="1">
      <alignment horizontal="right" vertical="center"/>
      <protection locked="0"/>
    </xf>
    <xf numFmtId="10" fontId="14" fillId="7" borderId="16" xfId="0" quotePrefix="1" applyNumberFormat="1" applyFont="1" applyFill="1" applyBorder="1" applyAlignment="1" applyProtection="1">
      <alignment horizontal="right" vertical="center"/>
      <protection locked="0"/>
    </xf>
    <xf numFmtId="2" fontId="14" fillId="7" borderId="12" xfId="0" quotePrefix="1" applyNumberFormat="1" applyFont="1" applyFill="1" applyBorder="1" applyAlignment="1" applyProtection="1">
      <alignment vertical="center"/>
      <protection locked="0"/>
    </xf>
    <xf numFmtId="1" fontId="16" fillId="7" borderId="3" xfId="0" applyNumberFormat="1" applyFont="1" applyFill="1" applyBorder="1" applyAlignment="1" applyProtection="1">
      <alignment horizontal="center" vertical="center"/>
      <protection locked="0"/>
    </xf>
    <xf numFmtId="1" fontId="14" fillId="7" borderId="16" xfId="0" quotePrefix="1" applyNumberFormat="1" applyFont="1" applyFill="1" applyBorder="1" applyAlignment="1" applyProtection="1">
      <alignment horizontal="right" vertical="center"/>
      <protection locked="0"/>
    </xf>
    <xf numFmtId="1" fontId="20" fillId="0" borderId="3" xfId="0" applyNumberFormat="1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20" fillId="0" borderId="12" xfId="0" quotePrefix="1" applyFont="1" applyBorder="1" applyAlignment="1" applyProtection="1">
      <alignment horizontal="right" vertical="center"/>
      <protection locked="0"/>
    </xf>
    <xf numFmtId="10" fontId="20" fillId="0" borderId="12" xfId="0" quotePrefix="1" applyNumberFormat="1" applyFont="1" applyBorder="1" applyAlignment="1" applyProtection="1">
      <alignment horizontal="right" vertical="center"/>
      <protection locked="0"/>
    </xf>
    <xf numFmtId="2" fontId="17" fillId="0" borderId="12" xfId="0" quotePrefix="1" applyNumberFormat="1" applyFont="1" applyBorder="1" applyAlignment="1" applyProtection="1">
      <alignment vertical="center"/>
      <protection locked="0"/>
    </xf>
    <xf numFmtId="1" fontId="20" fillId="0" borderId="12" xfId="0" quotePrefix="1" applyNumberFormat="1" applyFont="1" applyBorder="1" applyAlignment="1" applyProtection="1">
      <alignment horizontal="right" vertical="center"/>
      <protection locked="0"/>
    </xf>
    <xf numFmtId="0" fontId="19" fillId="0" borderId="18" xfId="0" applyFont="1" applyBorder="1" applyAlignment="1" applyProtection="1">
      <alignment horizontal="right"/>
      <protection locked="0"/>
    </xf>
    <xf numFmtId="0" fontId="20" fillId="0" borderId="3" xfId="0" quotePrefix="1" applyFont="1" applyBorder="1" applyAlignment="1" applyProtection="1">
      <alignment horizontal="right"/>
      <protection locked="0"/>
    </xf>
    <xf numFmtId="10" fontId="20" fillId="0" borderId="3" xfId="0" quotePrefix="1" applyNumberFormat="1" applyFont="1" applyBorder="1" applyAlignment="1" applyProtection="1">
      <alignment horizontal="right"/>
      <protection locked="0"/>
    </xf>
    <xf numFmtId="1" fontId="16" fillId="0" borderId="3" xfId="0" applyNumberFormat="1" applyFont="1" applyBorder="1" applyAlignment="1" applyProtection="1">
      <alignment horizontal="center"/>
      <protection locked="0"/>
    </xf>
    <xf numFmtId="1" fontId="21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21" fillId="7" borderId="3" xfId="0" applyFont="1" applyFill="1" applyBorder="1" applyAlignment="1" applyProtection="1">
      <alignment horizontal="center"/>
      <protection locked="0"/>
    </xf>
    <xf numFmtId="0" fontId="21" fillId="0" borderId="3" xfId="0" applyFont="1" applyBorder="1" applyAlignment="1" applyProtection="1">
      <alignment horizontal="center"/>
      <protection locked="0"/>
    </xf>
    <xf numFmtId="10" fontId="21" fillId="0" borderId="3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9" fillId="0" borderId="3" xfId="0" applyFont="1" applyBorder="1" applyProtection="1">
      <protection locked="0"/>
    </xf>
    <xf numFmtId="3" fontId="19" fillId="7" borderId="13" xfId="0" applyNumberFormat="1" applyFont="1" applyFill="1" applyBorder="1" applyProtection="1">
      <protection locked="0"/>
    </xf>
    <xf numFmtId="3" fontId="19" fillId="0" borderId="3" xfId="0" applyNumberFormat="1" applyFont="1" applyFill="1" applyBorder="1" applyProtection="1">
      <protection locked="0"/>
    </xf>
    <xf numFmtId="3" fontId="19" fillId="0" borderId="3" xfId="0" applyNumberFormat="1" applyFont="1" applyBorder="1" applyProtection="1">
      <protection locked="0"/>
    </xf>
    <xf numFmtId="10" fontId="19" fillId="0" borderId="3" xfId="1" applyNumberFormat="1" applyFont="1" applyBorder="1" applyProtection="1">
      <protection locked="0"/>
    </xf>
    <xf numFmtId="0" fontId="19" fillId="0" borderId="3" xfId="0" applyFont="1" applyBorder="1" applyAlignment="1" applyProtection="1">
      <alignment horizontal="center"/>
      <protection locked="0"/>
    </xf>
    <xf numFmtId="10" fontId="19" fillId="7" borderId="3" xfId="1" applyNumberFormat="1" applyFont="1" applyFill="1" applyBorder="1" applyProtection="1">
      <protection locked="0"/>
    </xf>
    <xf numFmtId="10" fontId="19" fillId="0" borderId="0" xfId="1" applyNumberFormat="1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26" fillId="0" borderId="0" xfId="0" applyFont="1" applyProtection="1">
      <protection locked="0"/>
    </xf>
    <xf numFmtId="10" fontId="26" fillId="0" borderId="0" xfId="1" applyNumberFormat="1" applyFont="1" applyProtection="1">
      <protection locked="0"/>
    </xf>
    <xf numFmtId="0" fontId="8" fillId="0" borderId="0" xfId="0" applyFont="1" applyProtection="1">
      <protection locked="0"/>
    </xf>
    <xf numFmtId="0" fontId="8" fillId="12" borderId="15" xfId="0" applyFont="1" applyFill="1" applyBorder="1" applyAlignment="1" applyProtection="1">
      <alignment horizontal="right" vertical="center"/>
      <protection locked="0"/>
    </xf>
    <xf numFmtId="4" fontId="8" fillId="12" borderId="1" xfId="0" applyNumberFormat="1" applyFont="1" applyFill="1" applyBorder="1" applyAlignment="1" applyProtection="1">
      <alignment horizontal="left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left" vertical="center"/>
      <protection locked="0"/>
    </xf>
    <xf numFmtId="0" fontId="8" fillId="12" borderId="15" xfId="0" applyFont="1" applyFill="1" applyBorder="1" applyAlignment="1" applyProtection="1">
      <alignment horizontal="right"/>
      <protection locked="0"/>
    </xf>
    <xf numFmtId="4" fontId="8" fillId="12" borderId="1" xfId="0" applyNumberFormat="1" applyFont="1" applyFill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12" borderId="3" xfId="0" applyFont="1" applyFill="1" applyBorder="1" applyAlignment="1" applyProtection="1">
      <alignment horizontal="center"/>
      <protection locked="0"/>
    </xf>
    <xf numFmtId="0" fontId="30" fillId="0" borderId="0" xfId="0" applyFont="1" applyFill="1" applyBorder="1"/>
    <xf numFmtId="0" fontId="34" fillId="0" borderId="0" xfId="2" applyFont="1" applyAlignment="1">
      <alignment vertical="center"/>
    </xf>
    <xf numFmtId="0" fontId="35" fillId="0" borderId="0" xfId="2" applyFont="1"/>
    <xf numFmtId="0" fontId="1" fillId="0" borderId="0" xfId="2"/>
    <xf numFmtId="0" fontId="36" fillId="0" borderId="0" xfId="2" applyFont="1"/>
    <xf numFmtId="0" fontId="37" fillId="0" borderId="0" xfId="2" applyFont="1" applyAlignment="1">
      <alignment horizontal="center"/>
    </xf>
    <xf numFmtId="0" fontId="1" fillId="0" borderId="3" xfId="2" applyBorder="1"/>
    <xf numFmtId="0" fontId="38" fillId="0" borderId="17" xfId="2" applyFont="1" applyBorder="1" applyAlignment="1">
      <alignment horizontal="center" vertical="center"/>
    </xf>
    <xf numFmtId="0" fontId="38" fillId="0" borderId="7" xfId="2" applyFont="1" applyBorder="1" applyAlignment="1">
      <alignment horizontal="center" vertical="center"/>
    </xf>
    <xf numFmtId="0" fontId="38" fillId="0" borderId="26" xfId="2" applyFont="1" applyBorder="1" applyAlignment="1">
      <alignment horizontal="center" vertical="center"/>
    </xf>
    <xf numFmtId="0" fontId="31" fillId="12" borderId="4" xfId="0" applyFont="1" applyFill="1" applyBorder="1" applyAlignment="1">
      <alignment horizontal="center"/>
    </xf>
    <xf numFmtId="0" fontId="31" fillId="12" borderId="5" xfId="0" applyFont="1" applyFill="1" applyBorder="1" applyAlignment="1">
      <alignment horizontal="center"/>
    </xf>
    <xf numFmtId="0" fontId="10" fillId="12" borderId="4" xfId="0" applyFont="1" applyFill="1" applyBorder="1" applyAlignment="1" applyProtection="1">
      <alignment horizontal="center" wrapText="1"/>
    </xf>
    <xf numFmtId="0" fontId="10" fillId="12" borderId="25" xfId="0" applyFont="1" applyFill="1" applyBorder="1" applyAlignment="1" applyProtection="1">
      <alignment horizontal="center" wrapText="1"/>
    </xf>
    <xf numFmtId="0" fontId="10" fillId="12" borderId="5" xfId="0" applyFont="1" applyFill="1" applyBorder="1" applyAlignment="1" applyProtection="1">
      <alignment horizontal="center" wrapText="1"/>
    </xf>
    <xf numFmtId="0" fontId="31" fillId="0" borderId="12" xfId="0" quotePrefix="1" applyFont="1" applyBorder="1" applyAlignment="1">
      <alignment horizontal="left"/>
    </xf>
    <xf numFmtId="0" fontId="31" fillId="0" borderId="14" xfId="0" quotePrefix="1" applyFont="1" applyBorder="1" applyAlignment="1">
      <alignment horizontal="left"/>
    </xf>
    <xf numFmtId="0" fontId="31" fillId="0" borderId="13" xfId="0" quotePrefix="1" applyFont="1" applyBorder="1" applyAlignment="1">
      <alignment horizontal="left"/>
    </xf>
    <xf numFmtId="0" fontId="31" fillId="0" borderId="23" xfId="0" quotePrefix="1" applyFont="1" applyBorder="1" applyAlignment="1">
      <alignment horizontal="center" vertical="center" wrapText="1"/>
    </xf>
    <xf numFmtId="0" fontId="31" fillId="0" borderId="24" xfId="0" quotePrefix="1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19" fillId="10" borderId="23" xfId="0" applyFont="1" applyFill="1" applyBorder="1" applyAlignment="1" applyProtection="1">
      <alignment horizontal="center" vertical="center"/>
      <protection locked="0"/>
    </xf>
    <xf numFmtId="0" fontId="19" fillId="10" borderId="24" xfId="0" applyFont="1" applyFill="1" applyBorder="1" applyAlignment="1" applyProtection="1">
      <alignment horizontal="center" vertical="center"/>
      <protection locked="0"/>
    </xf>
    <xf numFmtId="0" fontId="19" fillId="10" borderId="12" xfId="0" applyFont="1" applyFill="1" applyBorder="1" applyAlignment="1" applyProtection="1">
      <alignment horizontal="center" vertical="center"/>
      <protection locked="0"/>
    </xf>
    <xf numFmtId="0" fontId="19" fillId="10" borderId="14" xfId="0" applyFont="1" applyFill="1" applyBorder="1" applyAlignment="1" applyProtection="1">
      <alignment horizontal="center" vertical="center"/>
      <protection locked="0"/>
    </xf>
    <xf numFmtId="0" fontId="19" fillId="10" borderId="13" xfId="0" applyFont="1" applyFill="1" applyBorder="1" applyAlignment="1" applyProtection="1">
      <alignment horizontal="center" vertical="center"/>
      <protection locked="0"/>
    </xf>
    <xf numFmtId="10" fontId="25" fillId="0" borderId="0" xfId="1" applyNumberFormat="1" applyFont="1" applyAlignment="1" applyProtection="1">
      <alignment horizontal="center" vertical="center"/>
      <protection locked="0"/>
    </xf>
    <xf numFmtId="0" fontId="19" fillId="8" borderId="15" xfId="0" applyFont="1" applyFill="1" applyBorder="1" applyAlignment="1" applyProtection="1">
      <alignment horizontal="center" vertical="center"/>
      <protection locked="0"/>
    </xf>
    <xf numFmtId="0" fontId="19" fillId="8" borderId="18" xfId="0" applyFont="1" applyFill="1" applyBorder="1" applyAlignment="1" applyProtection="1">
      <alignment horizontal="center" vertical="center"/>
      <protection locked="0"/>
    </xf>
    <xf numFmtId="0" fontId="19" fillId="8" borderId="1" xfId="0" applyFont="1" applyFill="1" applyBorder="1" applyAlignment="1" applyProtection="1">
      <alignment horizontal="center" vertical="center"/>
      <protection locked="0"/>
    </xf>
    <xf numFmtId="0" fontId="19" fillId="9" borderId="15" xfId="0" applyFont="1" applyFill="1" applyBorder="1" applyAlignment="1" applyProtection="1">
      <alignment horizontal="center" vertical="center"/>
      <protection locked="0"/>
    </xf>
    <xf numFmtId="0" fontId="19" fillId="9" borderId="18" xfId="0" applyFont="1" applyFill="1" applyBorder="1" applyAlignment="1" applyProtection="1">
      <alignment horizontal="center" vertical="center"/>
      <protection locked="0"/>
    </xf>
    <xf numFmtId="0" fontId="19" fillId="9" borderId="1" xfId="0" applyFont="1" applyFill="1" applyBorder="1" applyAlignment="1" applyProtection="1">
      <alignment horizontal="center" vertical="center"/>
      <protection locked="0"/>
    </xf>
    <xf numFmtId="0" fontId="10" fillId="12" borderId="17" xfId="0" applyFont="1" applyFill="1" applyBorder="1" applyAlignment="1" applyProtection="1">
      <alignment horizontal="center" vertical="center" wrapText="1"/>
      <protection locked="0"/>
    </xf>
    <xf numFmtId="0" fontId="5" fillId="12" borderId="17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</xf>
    <xf numFmtId="0" fontId="5" fillId="4" borderId="9" xfId="0" quotePrefix="1" applyFont="1" applyFill="1" applyBorder="1" applyAlignment="1" applyProtection="1">
      <alignment horizontal="center" vertical="center"/>
    </xf>
    <xf numFmtId="0" fontId="5" fillId="4" borderId="17" xfId="0" quotePrefix="1" applyFont="1" applyFill="1" applyBorder="1" applyAlignment="1" applyProtection="1">
      <alignment horizontal="center" vertical="center" wrapText="1"/>
    </xf>
    <xf numFmtId="10" fontId="32" fillId="4" borderId="17" xfId="0" quotePrefix="1" applyNumberFormat="1" applyFont="1" applyFill="1" applyBorder="1" applyAlignment="1" applyProtection="1">
      <alignment horizontal="center" vertical="center" wrapText="1"/>
    </xf>
    <xf numFmtId="0" fontId="10" fillId="4" borderId="17" xfId="0" quotePrefix="1" applyFont="1" applyFill="1" applyBorder="1" applyAlignment="1" applyProtection="1">
      <alignment horizontal="center" vertical="center" wrapText="1"/>
    </xf>
    <xf numFmtId="10" fontId="5" fillId="4" borderId="17" xfId="0" quotePrefix="1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Elecciones</a:t>
            </a:r>
            <a:r>
              <a:rPr lang="fr-FR" baseline="0"/>
              <a:t> Sindicales  - Colegio Tecnicos y Administrativos</a:t>
            </a:r>
            <a:endParaRPr lang="fr-FR"/>
          </a:p>
        </c:rich>
      </c:tx>
      <c:layout>
        <c:manualLayout>
          <c:xMode val="edge"/>
          <c:yMode val="edge"/>
          <c:x val="0.15217401678545123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92292679396403"/>
          <c:y val="0.39177571989929971"/>
          <c:w val="0.37944682339601704"/>
          <c:h val="0.32900502444582075"/>
        </c:manualLayout>
      </c:layout>
      <c:pie3DChart>
        <c:varyColors val="1"/>
        <c:ser>
          <c:idx val="0"/>
          <c:order val="0"/>
          <c:tx>
            <c:strRef>
              <c:f>'Resumen votos Carta 2011_Una'!$A$33</c:f>
              <c:strCache>
                <c:ptCount val="1"/>
                <c:pt idx="0">
                  <c:v>TECNICOS Y ADMINISTRATIVOS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38"/>
          <c:dPt>
            <c:idx val="0"/>
            <c:bubble3D val="0"/>
            <c:explosion val="41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0CF-4442-A183-04C8354E9BD7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CF-4442-A183-04C8354E9BD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0CF-4442-A183-04C8354E9BD7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0CF-4442-A183-04C8354E9BD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0CF-4442-A183-04C8354E9BD7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0CF-4442-A183-04C8354E9BD7}"/>
              </c:ext>
            </c:extLst>
          </c:dPt>
          <c:dLbls>
            <c:dLbl>
              <c:idx val="0"/>
              <c:layout>
                <c:manualLayout>
                  <c:x val="4.5755323768711942E-2"/>
                  <c:y val="-0.10761033092512928"/>
                </c:manualLayout>
              </c:layout>
              <c:numFmt formatCode="0,0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8.3017689906347544E-2"/>
                      <c:h val="0.120773195876288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0CF-4442-A183-04C8354E9BD7}"/>
                </c:ext>
              </c:extLst>
            </c:dLbl>
            <c:dLbl>
              <c:idx val="1"/>
              <c:layout>
                <c:manualLayout>
                  <c:x val="7.4615680844264815E-2"/>
                  <c:y val="-2.2219471277430528E-2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F-4442-A183-04C8354E9BD7}"/>
                </c:ext>
              </c:extLst>
            </c:dLbl>
            <c:dLbl>
              <c:idx val="2"/>
              <c:layout>
                <c:manualLayout>
                  <c:x val="1.270111787535403E-3"/>
                  <c:y val="0.12257150201585638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F-4442-A183-04C8354E9BD7}"/>
                </c:ext>
              </c:extLst>
            </c:dLbl>
            <c:dLbl>
              <c:idx val="3"/>
              <c:layout>
                <c:manualLayout>
                  <c:x val="-0.15903823936680131"/>
                  <c:y val="7.5408582947750089E-2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F-4442-A183-04C8354E9BD7}"/>
                </c:ext>
              </c:extLst>
            </c:dLbl>
            <c:dLbl>
              <c:idx val="4"/>
              <c:layout>
                <c:manualLayout>
                  <c:x val="-0.13624396065996433"/>
                  <c:y val="-0.13403928890332006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CF-4442-A183-04C8354E9BD7}"/>
                </c:ext>
              </c:extLst>
            </c:dLbl>
            <c:dLbl>
              <c:idx val="5"/>
              <c:layout>
                <c:manualLayout>
                  <c:x val="-1.8796146839605558E-2"/>
                  <c:y val="-0.16707200259761346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CF-4442-A183-04C8354E9BD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21837955200656189"/>
                  <c:y val="0.20562814027863796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CF-4442-A183-04C8354E9BD7}"/>
                </c:ext>
              </c:extLst>
            </c:dLbl>
            <c:numFmt formatCode="0,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_tradn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votos Carta 2011_Una'!$B$32:$G$32</c:f>
              <c:strCache>
                <c:ptCount val="6"/>
                <c:pt idx="0">
                  <c:v>CCP</c:v>
                </c:pt>
                <c:pt idx="1">
                  <c:v>CCOO</c:v>
                </c:pt>
                <c:pt idx="2">
                  <c:v>CGT</c:v>
                </c:pt>
                <c:pt idx="3">
                  <c:v>USO</c:v>
                </c:pt>
                <c:pt idx="4">
                  <c:v>CSIF</c:v>
                </c:pt>
                <c:pt idx="5">
                  <c:v>UGT</c:v>
                </c:pt>
              </c:strCache>
            </c:strRef>
          </c:cat>
          <c:val>
            <c:numRef>
              <c:f>'Resumen votos Carta 2011_Una'!$B$33:$G$33</c:f>
              <c:numCache>
                <c:formatCode>#.##0</c:formatCode>
                <c:ptCount val="6"/>
                <c:pt idx="0">
                  <c:v>90</c:v>
                </c:pt>
                <c:pt idx="1">
                  <c:v>120</c:v>
                </c:pt>
                <c:pt idx="2">
                  <c:v>80</c:v>
                </c:pt>
                <c:pt idx="3">
                  <c:v>140</c:v>
                </c:pt>
                <c:pt idx="4">
                  <c:v>50</c:v>
                </c:pt>
                <c:pt idx="5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0CF-4442-A183-04C8354E9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accent3">
        <a:lumMod val="40000"/>
        <a:lumOff val="6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2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Elecciones</a:t>
            </a:r>
            <a:r>
              <a:rPr lang="fr-FR" baseline="0"/>
              <a:t> Sindicales  - Colegio Especialistas</a:t>
            </a:r>
          </a:p>
        </c:rich>
      </c:tx>
      <c:layout>
        <c:manualLayout>
          <c:xMode val="edge"/>
          <c:yMode val="edge"/>
          <c:x val="0.15217401678545123"/>
          <c:y val="3.03030303030303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92292679396403"/>
          <c:y val="0.39177571989929971"/>
          <c:w val="0.37944682339601704"/>
          <c:h val="0.32900502444582075"/>
        </c:manualLayout>
      </c:layout>
      <c:pie3DChart>
        <c:varyColors val="1"/>
        <c:ser>
          <c:idx val="0"/>
          <c:order val="0"/>
          <c:tx>
            <c:strRef>
              <c:f>'Resumen votos Carta 2011_Una'!$A$38</c:f>
              <c:strCache>
                <c:ptCount val="1"/>
                <c:pt idx="0">
                  <c:v>ESPECIALISTAS Y NO CUALIFICADOS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38"/>
          <c:dPt>
            <c:idx val="0"/>
            <c:bubble3D val="0"/>
            <c:explosion val="41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0CF-4442-A183-04C8354E9BD7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CF-4442-A183-04C8354E9BD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0CF-4442-A183-04C8354E9BD7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0CF-4442-A183-04C8354E9BD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0CF-4442-A183-04C8354E9BD7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0CF-4442-A183-04C8354E9BD7}"/>
              </c:ext>
            </c:extLst>
          </c:dPt>
          <c:dLbls>
            <c:dLbl>
              <c:idx val="0"/>
              <c:layout>
                <c:manualLayout>
                  <c:x val="4.5755323768711942E-2"/>
                  <c:y val="-0.10761033092512928"/>
                </c:manualLayout>
              </c:layout>
              <c:numFmt formatCode="0,0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8.3017689906347544E-2"/>
                      <c:h val="0.120773195876288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0CF-4442-A183-04C8354E9BD7}"/>
                </c:ext>
              </c:extLst>
            </c:dLbl>
            <c:dLbl>
              <c:idx val="1"/>
              <c:layout>
                <c:manualLayout>
                  <c:x val="7.4615680844264815E-2"/>
                  <c:y val="-2.2219471277430528E-2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F-4442-A183-04C8354E9BD7}"/>
                </c:ext>
              </c:extLst>
            </c:dLbl>
            <c:dLbl>
              <c:idx val="2"/>
              <c:layout>
                <c:manualLayout>
                  <c:x val="1.270111787535403E-3"/>
                  <c:y val="0.12257150201585638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F-4442-A183-04C8354E9BD7}"/>
                </c:ext>
              </c:extLst>
            </c:dLbl>
            <c:dLbl>
              <c:idx val="3"/>
              <c:layout>
                <c:manualLayout>
                  <c:x val="-0.15903823936680131"/>
                  <c:y val="7.5408582947750089E-2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F-4442-A183-04C8354E9BD7}"/>
                </c:ext>
              </c:extLst>
            </c:dLbl>
            <c:dLbl>
              <c:idx val="4"/>
              <c:layout>
                <c:manualLayout>
                  <c:x val="-0.13624396065996433"/>
                  <c:y val="-0.13403928890332006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CF-4442-A183-04C8354E9BD7}"/>
                </c:ext>
              </c:extLst>
            </c:dLbl>
            <c:dLbl>
              <c:idx val="5"/>
              <c:layout>
                <c:manualLayout>
                  <c:x val="-1.8796146839605558E-2"/>
                  <c:y val="-0.16707200259761346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CF-4442-A183-04C8354E9BD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21837955200656189"/>
                  <c:y val="0.20562814027863796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CF-4442-A183-04C8354E9BD7}"/>
                </c:ext>
              </c:extLst>
            </c:dLbl>
            <c:numFmt formatCode="0,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_tradn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votos Carta 2011_Una'!$B$37:$G$37</c:f>
              <c:strCache>
                <c:ptCount val="6"/>
                <c:pt idx="0">
                  <c:v>CCP</c:v>
                </c:pt>
                <c:pt idx="1">
                  <c:v>CCOO</c:v>
                </c:pt>
                <c:pt idx="2">
                  <c:v>CGT</c:v>
                </c:pt>
                <c:pt idx="3">
                  <c:v>USO</c:v>
                </c:pt>
                <c:pt idx="4">
                  <c:v>CSIF</c:v>
                </c:pt>
                <c:pt idx="5">
                  <c:v>UGT</c:v>
                </c:pt>
              </c:strCache>
            </c:strRef>
          </c:cat>
          <c:val>
            <c:numRef>
              <c:f>'Resumen votos Carta 2011_Una'!$B$38:$G$38</c:f>
              <c:numCache>
                <c:formatCode>#.##0</c:formatCode>
                <c:ptCount val="6"/>
                <c:pt idx="0">
                  <c:v>90</c:v>
                </c:pt>
                <c:pt idx="1">
                  <c:v>40</c:v>
                </c:pt>
                <c:pt idx="2">
                  <c:v>55</c:v>
                </c:pt>
                <c:pt idx="3">
                  <c:v>50</c:v>
                </c:pt>
                <c:pt idx="4">
                  <c:v>65</c:v>
                </c:pt>
                <c:pt idx="5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0CF-4442-A183-04C8354E9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>
        <a:lumMod val="85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2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_trad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2800"/>
              <a:t>Elecciones</a:t>
            </a:r>
            <a:r>
              <a:rPr lang="fr-FR" sz="2800" baseline="0"/>
              <a:t> Sindicales  - Total de los 2 Colegios Tecn. y Administrativos + Especialistas</a:t>
            </a:r>
          </a:p>
        </c:rich>
      </c:tx>
      <c:layout>
        <c:manualLayout>
          <c:xMode val="edge"/>
          <c:yMode val="edge"/>
          <c:x val="0.13642101920624761"/>
          <c:y val="1.655735043428849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92292679396403"/>
          <c:y val="0.39177571989929971"/>
          <c:w val="0.37944682339601704"/>
          <c:h val="0.32900502444582075"/>
        </c:manualLayout>
      </c:layout>
      <c:pie3DChart>
        <c:varyColors val="1"/>
        <c:ser>
          <c:idx val="0"/>
          <c:order val="0"/>
          <c:tx>
            <c:strRef>
              <c:f>'Resumen votos Carta 2011_Una'!$A$43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38"/>
          <c:dPt>
            <c:idx val="0"/>
            <c:bubble3D val="0"/>
            <c:explosion val="41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0CF-4442-A183-04C8354E9BD7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CF-4442-A183-04C8354E9BD7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0CF-4442-A183-04C8354E9BD7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0CF-4442-A183-04C8354E9BD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0CF-4442-A183-04C8354E9BD7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0CF-4442-A183-04C8354E9BD7}"/>
              </c:ext>
            </c:extLst>
          </c:dPt>
          <c:dLbls>
            <c:dLbl>
              <c:idx val="0"/>
              <c:layout>
                <c:manualLayout>
                  <c:x val="4.5755323768711942E-2"/>
                  <c:y val="-0.10761033092512928"/>
                </c:manualLayout>
              </c:layout>
              <c:numFmt formatCode="0,00%" sourceLinked="0"/>
              <c:spPr>
                <a:noFill/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8.3017689906347544E-2"/>
                      <c:h val="0.120773195876288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0CF-4442-A183-04C8354E9BD7}"/>
                </c:ext>
              </c:extLst>
            </c:dLbl>
            <c:dLbl>
              <c:idx val="1"/>
              <c:layout>
                <c:manualLayout>
                  <c:x val="7.4615680844264815E-2"/>
                  <c:y val="-2.2219471277430528E-2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F-4442-A183-04C8354E9BD7}"/>
                </c:ext>
              </c:extLst>
            </c:dLbl>
            <c:dLbl>
              <c:idx val="2"/>
              <c:layout>
                <c:manualLayout>
                  <c:x val="1.270111787535403E-3"/>
                  <c:y val="0.12257150201585638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F-4442-A183-04C8354E9BD7}"/>
                </c:ext>
              </c:extLst>
            </c:dLbl>
            <c:dLbl>
              <c:idx val="3"/>
              <c:layout>
                <c:manualLayout>
                  <c:x val="-0.15903823936680131"/>
                  <c:y val="7.5408582947750089E-2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F-4442-A183-04C8354E9BD7}"/>
                </c:ext>
              </c:extLst>
            </c:dLbl>
            <c:dLbl>
              <c:idx val="4"/>
              <c:layout>
                <c:manualLayout>
                  <c:x val="-0.13624396065996433"/>
                  <c:y val="-0.13403928890332006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CF-4442-A183-04C8354E9BD7}"/>
                </c:ext>
              </c:extLst>
            </c:dLbl>
            <c:dLbl>
              <c:idx val="5"/>
              <c:layout>
                <c:manualLayout>
                  <c:x val="-1.8796146839605558E-2"/>
                  <c:y val="-0.16707200259761346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CF-4442-A183-04C8354E9BD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21837955200656189"/>
                  <c:y val="0.20562814027863796"/>
                </c:manualLayout>
              </c:layout>
              <c:numFmt formatCode="0,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CF-4442-A183-04C8354E9BD7}"/>
                </c:ext>
              </c:extLst>
            </c:dLbl>
            <c:numFmt formatCode="0,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_tradn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votos Carta 2011_Una'!$B$42:$G$42</c:f>
              <c:strCache>
                <c:ptCount val="6"/>
                <c:pt idx="0">
                  <c:v>CCP</c:v>
                </c:pt>
                <c:pt idx="1">
                  <c:v>CCOO</c:v>
                </c:pt>
                <c:pt idx="2">
                  <c:v>CGT</c:v>
                </c:pt>
                <c:pt idx="3">
                  <c:v>USO</c:v>
                </c:pt>
                <c:pt idx="4">
                  <c:v>CSIF</c:v>
                </c:pt>
                <c:pt idx="5">
                  <c:v>UGT</c:v>
                </c:pt>
              </c:strCache>
            </c:strRef>
          </c:cat>
          <c:val>
            <c:numRef>
              <c:f>'Resumen votos Carta 2011_Una'!$B$43:$G$43</c:f>
              <c:numCache>
                <c:formatCode>#.##0</c:formatCode>
                <c:ptCount val="6"/>
                <c:pt idx="0">
                  <c:v>180</c:v>
                </c:pt>
                <c:pt idx="1">
                  <c:v>160</c:v>
                </c:pt>
                <c:pt idx="2">
                  <c:v>135</c:v>
                </c:pt>
                <c:pt idx="3">
                  <c:v>190</c:v>
                </c:pt>
                <c:pt idx="4">
                  <c:v>115</c:v>
                </c:pt>
                <c:pt idx="5">
                  <c:v>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0CF-4442-A183-04C8354E9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accent5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2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56027</xdr:colOff>
      <xdr:row>0</xdr:row>
      <xdr:rowOff>0</xdr:rowOff>
    </xdr:from>
    <xdr:to>
      <xdr:col>0</xdr:col>
      <xdr:colOff>3496236</xdr:colOff>
      <xdr:row>0</xdr:row>
      <xdr:rowOff>1120588</xdr:rowOff>
    </xdr:to>
    <xdr:pic>
      <xdr:nvPicPr>
        <xdr:cNvPr id="2" name="5 Imagen" descr="Logo CC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7" y="0"/>
          <a:ext cx="3440209" cy="11205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55</xdr:col>
      <xdr:colOff>367552</xdr:colOff>
      <xdr:row>0</xdr:row>
      <xdr:rowOff>58271</xdr:rowOff>
    </xdr:from>
    <xdr:to>
      <xdr:col>59</xdr:col>
      <xdr:colOff>89086</xdr:colOff>
      <xdr:row>0</xdr:row>
      <xdr:rowOff>867896</xdr:rowOff>
    </xdr:to>
    <xdr:pic>
      <xdr:nvPicPr>
        <xdr:cNvPr id="3" name="6 Imagen" descr="Logo_CEC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27877" y="58271"/>
          <a:ext cx="1512234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2131399</xdr:colOff>
      <xdr:row>0</xdr:row>
      <xdr:rowOff>942474</xdr:rowOff>
    </xdr:to>
    <xdr:pic>
      <xdr:nvPicPr>
        <xdr:cNvPr id="2" name="5 Imagen" descr="Logo CC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3399" cy="9424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180473</xdr:colOff>
      <xdr:row>0</xdr:row>
      <xdr:rowOff>30079</xdr:rowOff>
    </xdr:from>
    <xdr:to>
      <xdr:col>8</xdr:col>
      <xdr:colOff>80210</xdr:colOff>
      <xdr:row>0</xdr:row>
      <xdr:rowOff>694716</xdr:rowOff>
    </xdr:to>
    <xdr:pic>
      <xdr:nvPicPr>
        <xdr:cNvPr id="3" name="6 Imagen" descr="Logo_CEC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315" y="30079"/>
          <a:ext cx="1243263" cy="6646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56027</xdr:colOff>
      <xdr:row>0</xdr:row>
      <xdr:rowOff>0</xdr:rowOff>
    </xdr:from>
    <xdr:to>
      <xdr:col>0</xdr:col>
      <xdr:colOff>3496236</xdr:colOff>
      <xdr:row>0</xdr:row>
      <xdr:rowOff>1120588</xdr:rowOff>
    </xdr:to>
    <xdr:pic>
      <xdr:nvPicPr>
        <xdr:cNvPr id="2" name="5 Imagen" descr="Logo CC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7" y="0"/>
          <a:ext cx="3440209" cy="11205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55</xdr:col>
      <xdr:colOff>367552</xdr:colOff>
      <xdr:row>0</xdr:row>
      <xdr:rowOff>58271</xdr:rowOff>
    </xdr:from>
    <xdr:to>
      <xdr:col>59</xdr:col>
      <xdr:colOff>89086</xdr:colOff>
      <xdr:row>0</xdr:row>
      <xdr:rowOff>867896</xdr:rowOff>
    </xdr:to>
    <xdr:pic>
      <xdr:nvPicPr>
        <xdr:cNvPr id="3" name="6 Imagen" descr="Logo_CEC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27877" y="58271"/>
          <a:ext cx="1512234" cy="809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213335</xdr:colOff>
      <xdr:row>15</xdr:row>
      <xdr:rowOff>190149</xdr:rowOff>
    </xdr:from>
    <xdr:to>
      <xdr:col>6</xdr:col>
      <xdr:colOff>325436</xdr:colOff>
      <xdr:row>17</xdr:row>
      <xdr:rowOff>142877</xdr:rowOff>
    </xdr:to>
    <xdr:sp macro="" textlink="">
      <xdr:nvSpPr>
        <xdr:cNvPr id="2" name="1 Flecha izquierda y arriba"/>
        <xdr:cNvSpPr/>
      </xdr:nvSpPr>
      <xdr:spPr bwMode="auto">
        <a:xfrm rot="4832924">
          <a:off x="5432553" y="3313244"/>
          <a:ext cx="381353" cy="882039"/>
        </a:xfrm>
        <a:prstGeom prst="leftUpArrow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_tradnl" sz="1100"/>
        </a:p>
      </xdr:txBody>
    </xdr:sp>
    <xdr:clientData/>
  </xdr:twoCellAnchor>
  <xdr:twoCellAnchor>
    <xdr:from>
      <xdr:col>0</xdr:col>
      <xdr:colOff>1500188</xdr:colOff>
      <xdr:row>16</xdr:row>
      <xdr:rowOff>103190</xdr:rowOff>
    </xdr:from>
    <xdr:to>
      <xdr:col>4</xdr:col>
      <xdr:colOff>317501</xdr:colOff>
      <xdr:row>18</xdr:row>
      <xdr:rowOff>79377</xdr:rowOff>
    </xdr:to>
    <xdr:sp macro="" textlink="">
      <xdr:nvSpPr>
        <xdr:cNvPr id="4" name="3 Llamada rectangular redondeada"/>
        <xdr:cNvSpPr/>
      </xdr:nvSpPr>
      <xdr:spPr bwMode="auto">
        <a:xfrm>
          <a:off x="1500188" y="3675065"/>
          <a:ext cx="3341688" cy="436562"/>
        </a:xfrm>
        <a:prstGeom prst="wedgeRoundRectCallout">
          <a:avLst>
            <a:gd name="adj1" fmla="val 66936"/>
            <a:gd name="adj2" fmla="val 4810"/>
            <a:gd name="adj3" fmla="val 16667"/>
          </a:avLst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s-ES_tradnl" sz="1100" b="1"/>
            <a:t>Se quitan los "1" y se ponen "1"  a cada Fraccion Mayor por orden de Mayor a Menor hasta que este a "0" </a:t>
          </a:r>
        </a:p>
        <a:p>
          <a:pPr algn="l"/>
          <a:endParaRPr lang="es-ES_tradnl" sz="1100"/>
        </a:p>
      </xdr:txBody>
    </xdr:sp>
    <xdr:clientData/>
  </xdr:twoCellAnchor>
  <xdr:twoCellAnchor>
    <xdr:from>
      <xdr:col>5</xdr:col>
      <xdr:colOff>222860</xdr:colOff>
      <xdr:row>27</xdr:row>
      <xdr:rowOff>152048</xdr:rowOff>
    </xdr:from>
    <xdr:to>
      <xdr:col>6</xdr:col>
      <xdr:colOff>334961</xdr:colOff>
      <xdr:row>30</xdr:row>
      <xdr:rowOff>17463</xdr:rowOff>
    </xdr:to>
    <xdr:sp macro="" textlink="">
      <xdr:nvSpPr>
        <xdr:cNvPr id="5" name="4 Flecha izquierda y arriba"/>
        <xdr:cNvSpPr/>
      </xdr:nvSpPr>
      <xdr:spPr bwMode="auto">
        <a:xfrm rot="4882235">
          <a:off x="5442078" y="5981830"/>
          <a:ext cx="381353" cy="882039"/>
        </a:xfrm>
        <a:prstGeom prst="leftUpArrow">
          <a:avLst/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_tradnl" sz="1100"/>
        </a:p>
      </xdr:txBody>
    </xdr:sp>
    <xdr:clientData/>
  </xdr:twoCellAnchor>
  <xdr:twoCellAnchor>
    <xdr:from>
      <xdr:col>0</xdr:col>
      <xdr:colOff>1509713</xdr:colOff>
      <xdr:row>28</xdr:row>
      <xdr:rowOff>136528</xdr:rowOff>
    </xdr:from>
    <xdr:to>
      <xdr:col>4</xdr:col>
      <xdr:colOff>327026</xdr:colOff>
      <xdr:row>31</xdr:row>
      <xdr:rowOff>57152</xdr:rowOff>
    </xdr:to>
    <xdr:sp macro="" textlink="">
      <xdr:nvSpPr>
        <xdr:cNvPr id="6" name="5 Llamada rectangular redondeada"/>
        <xdr:cNvSpPr/>
      </xdr:nvSpPr>
      <xdr:spPr bwMode="auto">
        <a:xfrm>
          <a:off x="1509713" y="6375403"/>
          <a:ext cx="3341688" cy="436562"/>
        </a:xfrm>
        <a:prstGeom prst="wedgeRoundRectCallout">
          <a:avLst>
            <a:gd name="adj1" fmla="val 66936"/>
            <a:gd name="adj2" fmla="val 4810"/>
            <a:gd name="adj3" fmla="val 16667"/>
          </a:avLst>
        </a:prstGeom>
        <a:solidFill>
          <a:srgbClr val="FFC0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s-ES_tradnl" sz="1100" b="1"/>
            <a:t>Se quitan los "1" y se ponen "1"  a cada Fraccion Mayor por orden de Mayor a Menor hasta que este a "0" </a:t>
          </a:r>
        </a:p>
        <a:p>
          <a:pPr algn="l"/>
          <a:endParaRPr lang="es-ES_tradn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47</xdr:row>
      <xdr:rowOff>95250</xdr:rowOff>
    </xdr:from>
    <xdr:to>
      <xdr:col>12</xdr:col>
      <xdr:colOff>266700</xdr:colOff>
      <xdr:row>82</xdr:row>
      <xdr:rowOff>152400</xdr:rowOff>
    </xdr:to>
    <xdr:graphicFrame macro="">
      <xdr:nvGraphicFramePr>
        <xdr:cNvPr id="14344" name="Gráfico 1">
          <a:extLst>
            <a:ext uri="{FF2B5EF4-FFF2-40B4-BE49-F238E27FC236}">
              <a16:creationId xmlns="" xmlns:a16="http://schemas.microsoft.com/office/drawing/2014/main" id="{00000000-0008-0000-0500-000008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548640</xdr:colOff>
      <xdr:row>1</xdr:row>
      <xdr:rowOff>0</xdr:rowOff>
    </xdr:from>
    <xdr:to>
      <xdr:col>8</xdr:col>
      <xdr:colOff>182880</xdr:colOff>
      <xdr:row>1</xdr:row>
      <xdr:rowOff>0</xdr:rowOff>
    </xdr:to>
    <xdr:sp macro="" textlink="">
      <xdr:nvSpPr>
        <xdr:cNvPr id="14347" name="Rectangle 4">
          <a:extLst>
            <a:ext uri="{FF2B5EF4-FFF2-40B4-BE49-F238E27FC236}">
              <a16:creationId xmlns="" xmlns:a16="http://schemas.microsoft.com/office/drawing/2014/main" id="{00000000-0008-0000-0500-00000B380000}"/>
            </a:ext>
          </a:extLst>
        </xdr:cNvPr>
        <xdr:cNvSpPr>
          <a:spLocks noChangeArrowheads="1"/>
        </xdr:cNvSpPr>
      </xdr:nvSpPr>
      <xdr:spPr bwMode="auto">
        <a:xfrm>
          <a:off x="8199120" y="3558540"/>
          <a:ext cx="1882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86</xdr:row>
      <xdr:rowOff>0</xdr:rowOff>
    </xdr:from>
    <xdr:to>
      <xdr:col>12</xdr:col>
      <xdr:colOff>57150</xdr:colOff>
      <xdr:row>121</xdr:row>
      <xdr:rowOff>57150</xdr:rowOff>
    </xdr:to>
    <xdr:graphicFrame macro="">
      <xdr:nvGraphicFramePr>
        <xdr:cNvPr id="6" name="Gráfico 1">
          <a:extLst>
            <a:ext uri="{FF2B5EF4-FFF2-40B4-BE49-F238E27FC236}">
              <a16:creationId xmlns="" xmlns:a16="http://schemas.microsoft.com/office/drawing/2014/main" id="{00000000-0008-0000-0500-000008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124</xdr:row>
      <xdr:rowOff>0</xdr:rowOff>
    </xdr:from>
    <xdr:to>
      <xdr:col>12</xdr:col>
      <xdr:colOff>57150</xdr:colOff>
      <xdr:row>159</xdr:row>
      <xdr:rowOff>57150</xdr:rowOff>
    </xdr:to>
    <xdr:graphicFrame macro="">
      <xdr:nvGraphicFramePr>
        <xdr:cNvPr id="7" name="Gráfico 1">
          <a:extLst>
            <a:ext uri="{FF2B5EF4-FFF2-40B4-BE49-F238E27FC236}">
              <a16:creationId xmlns="" xmlns:a16="http://schemas.microsoft.com/office/drawing/2014/main" id="{00000000-0008-0000-0500-000008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1134245</xdr:colOff>
      <xdr:row>0</xdr:row>
      <xdr:rowOff>2324100</xdr:rowOff>
    </xdr:to>
    <xdr:pic>
      <xdr:nvPicPr>
        <xdr:cNvPr id="8" name="5 Imagen" descr="Logo CCP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34995" cy="2324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1129890</xdr:colOff>
      <xdr:row>0</xdr:row>
      <xdr:rowOff>209550</xdr:rowOff>
    </xdr:from>
    <xdr:to>
      <xdr:col>12</xdr:col>
      <xdr:colOff>1457326</xdr:colOff>
      <xdr:row>0</xdr:row>
      <xdr:rowOff>2095500</xdr:rowOff>
    </xdr:to>
    <xdr:pic>
      <xdr:nvPicPr>
        <xdr:cNvPr id="9" name="6 Imagen" descr="Logo_CEC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74890" y="209550"/>
          <a:ext cx="3527836" cy="1885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38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1.42578125" defaultRowHeight="15.75" outlineLevelRow="1" x14ac:dyDescent="0.25"/>
  <cols>
    <col min="1" max="1" width="7.5703125" style="1" customWidth="1"/>
    <col min="2" max="2" width="18.5703125" style="2" customWidth="1"/>
    <col min="3" max="3" width="7.5703125" style="18" customWidth="1"/>
    <col min="4" max="4" width="6.42578125" style="4" customWidth="1"/>
    <col min="5" max="5" width="6.42578125" style="18" customWidth="1"/>
    <col min="6" max="6" width="6.42578125" style="4" customWidth="1"/>
    <col min="7" max="7" width="6.140625" style="18" customWidth="1"/>
    <col min="8" max="8" width="6.42578125" style="4" customWidth="1"/>
    <col min="9" max="9" width="6.5703125" style="18" customWidth="1"/>
    <col min="10" max="10" width="6.42578125" style="4" customWidth="1"/>
    <col min="11" max="11" width="4.85546875" style="18" customWidth="1"/>
    <col min="12" max="12" width="6.42578125" style="4" customWidth="1"/>
    <col min="13" max="13" width="4.85546875" style="18" customWidth="1"/>
    <col min="14" max="14" width="6.42578125" style="4" customWidth="1"/>
    <col min="15" max="15" width="7.140625" style="3" customWidth="1"/>
    <col min="16" max="16" width="4.85546875" style="3" customWidth="1"/>
    <col min="17" max="18" width="6.42578125" style="2" customWidth="1"/>
    <col min="19" max="20" width="10" style="2" customWidth="1"/>
    <col min="21" max="21" width="8.42578125" style="2" customWidth="1"/>
    <col min="22" max="22" width="8" style="2" customWidth="1"/>
    <col min="23" max="23" width="2.5703125" style="2" customWidth="1"/>
    <col min="24" max="24" width="6.42578125" style="82" customWidth="1"/>
    <col min="25" max="25" width="33.42578125" style="4" customWidth="1"/>
    <col min="26" max="26" width="8.140625" style="2" customWidth="1"/>
    <col min="27" max="27" width="7.42578125" style="3" customWidth="1"/>
    <col min="28" max="16384" width="11.42578125" style="1"/>
  </cols>
  <sheetData>
    <row r="1" spans="1:27" s="64" customFormat="1" ht="35.1" customHeight="1" x14ac:dyDescent="0.2">
      <c r="A1" s="256" t="s">
        <v>0</v>
      </c>
      <c r="B1" s="257" t="s">
        <v>1</v>
      </c>
      <c r="C1" s="253" t="s">
        <v>97</v>
      </c>
      <c r="D1" s="258" t="s">
        <v>2</v>
      </c>
      <c r="E1" s="254" t="s">
        <v>3</v>
      </c>
      <c r="F1" s="258" t="s">
        <v>2</v>
      </c>
      <c r="G1" s="253" t="s">
        <v>53</v>
      </c>
      <c r="H1" s="258" t="s">
        <v>2</v>
      </c>
      <c r="I1" s="253" t="s">
        <v>99</v>
      </c>
      <c r="J1" s="258" t="s">
        <v>2</v>
      </c>
      <c r="K1" s="253" t="s">
        <v>69</v>
      </c>
      <c r="L1" s="258" t="s">
        <v>2</v>
      </c>
      <c r="M1" s="253" t="s">
        <v>4</v>
      </c>
      <c r="N1" s="258" t="s">
        <v>2</v>
      </c>
      <c r="O1" s="255" t="s">
        <v>5</v>
      </c>
      <c r="P1" s="255" t="s">
        <v>6</v>
      </c>
      <c r="Q1" s="257" t="s">
        <v>7</v>
      </c>
      <c r="R1" s="257" t="s">
        <v>8</v>
      </c>
      <c r="S1" s="257" t="s">
        <v>9</v>
      </c>
      <c r="T1" s="259" t="s">
        <v>78</v>
      </c>
      <c r="U1" s="260" t="s">
        <v>10</v>
      </c>
      <c r="V1" s="257" t="s">
        <v>11</v>
      </c>
      <c r="W1" s="63"/>
      <c r="X1" s="50"/>
      <c r="Y1" s="63"/>
      <c r="Z1" s="63"/>
      <c r="AA1" s="63"/>
    </row>
    <row r="2" spans="1:27" s="78" customFormat="1" ht="35.1" customHeight="1" x14ac:dyDescent="0.2">
      <c r="A2" s="143" t="s">
        <v>12</v>
      </c>
      <c r="B2" s="144" t="s">
        <v>67</v>
      </c>
      <c r="C2" s="136">
        <v>90</v>
      </c>
      <c r="D2" s="73">
        <f t="shared" ref="D2:D32" si="0">C2/$V2</f>
        <v>0.15789473684210525</v>
      </c>
      <c r="E2" s="136">
        <v>120</v>
      </c>
      <c r="F2" s="73">
        <f t="shared" ref="F2:F32" si="1">E2/$V2</f>
        <v>0.21052631578947367</v>
      </c>
      <c r="G2" s="136">
        <v>80</v>
      </c>
      <c r="H2" s="74">
        <f t="shared" ref="H2:H32" si="2">G2/$V2</f>
        <v>0.14035087719298245</v>
      </c>
      <c r="I2" s="136">
        <v>140</v>
      </c>
      <c r="J2" s="74">
        <f t="shared" ref="J2:J32" si="3">I2/$V2</f>
        <v>0.24561403508771928</v>
      </c>
      <c r="K2" s="136">
        <v>50</v>
      </c>
      <c r="L2" s="74">
        <f>K2/$V2</f>
        <v>8.771929824561403E-2</v>
      </c>
      <c r="M2" s="136">
        <v>90</v>
      </c>
      <c r="N2" s="74">
        <f t="shared" ref="N2:N32" si="4">M2/$V2</f>
        <v>0.15789473684210525</v>
      </c>
      <c r="O2" s="138">
        <v>3</v>
      </c>
      <c r="P2" s="138">
        <v>2</v>
      </c>
      <c r="Q2" s="75">
        <f t="shared" ref="Q2:Q32" si="5">$C2+$E2+$G2+$I2+$K2+$M2+$O2+$P2</f>
        <v>575</v>
      </c>
      <c r="R2" s="139">
        <v>2092</v>
      </c>
      <c r="S2" s="75">
        <f t="shared" ref="S2:S32" si="6">R2-Q2</f>
        <v>1517</v>
      </c>
      <c r="T2" s="74">
        <f>S2/R2</f>
        <v>0.7251434034416826</v>
      </c>
      <c r="U2" s="74">
        <f t="shared" ref="U2:U32" si="7">Q2/R2</f>
        <v>0.2748565965583174</v>
      </c>
      <c r="V2" s="76">
        <f t="shared" ref="V2:V32" si="8">$C2+$E2+$G2+$I2+$K2+$M2</f>
        <v>570</v>
      </c>
      <c r="W2" s="77"/>
      <c r="X2" s="52"/>
      <c r="Y2" s="77"/>
      <c r="Z2" s="77"/>
      <c r="AA2" s="77"/>
    </row>
    <row r="3" spans="1:27" s="78" customFormat="1" ht="35.1" hidden="1" customHeight="1" outlineLevel="1" x14ac:dyDescent="0.2">
      <c r="A3" s="143" t="s">
        <v>13</v>
      </c>
      <c r="B3" s="145"/>
      <c r="C3" s="136"/>
      <c r="D3" s="73" t="e">
        <f t="shared" si="0"/>
        <v>#DIV/0!</v>
      </c>
      <c r="E3" s="136"/>
      <c r="F3" s="73" t="e">
        <f t="shared" si="1"/>
        <v>#DIV/0!</v>
      </c>
      <c r="G3" s="136"/>
      <c r="H3" s="74" t="e">
        <f t="shared" si="2"/>
        <v>#DIV/0!</v>
      </c>
      <c r="I3" s="136"/>
      <c r="J3" s="74" t="e">
        <f t="shared" si="3"/>
        <v>#DIV/0!</v>
      </c>
      <c r="K3" s="136"/>
      <c r="L3" s="74" t="e">
        <f>K3/$V3</f>
        <v>#DIV/0!</v>
      </c>
      <c r="M3" s="136"/>
      <c r="N3" s="74" t="e">
        <f t="shared" si="4"/>
        <v>#DIV/0!</v>
      </c>
      <c r="O3" s="138"/>
      <c r="P3" s="138"/>
      <c r="Q3" s="75">
        <f t="shared" si="5"/>
        <v>0</v>
      </c>
      <c r="R3" s="139"/>
      <c r="S3" s="75">
        <f t="shared" si="6"/>
        <v>0</v>
      </c>
      <c r="T3" s="74" t="e">
        <f t="shared" ref="T3:T7" si="9">S3/R3</f>
        <v>#DIV/0!</v>
      </c>
      <c r="U3" s="74" t="e">
        <f t="shared" si="7"/>
        <v>#DIV/0!</v>
      </c>
      <c r="V3" s="76">
        <f t="shared" si="8"/>
        <v>0</v>
      </c>
      <c r="W3" s="77"/>
      <c r="X3" s="52"/>
      <c r="Y3" s="77"/>
      <c r="Z3" s="77"/>
      <c r="AA3" s="77"/>
    </row>
    <row r="4" spans="1:27" s="78" customFormat="1" ht="35.1" hidden="1" customHeight="1" outlineLevel="1" x14ac:dyDescent="0.2">
      <c r="A4" s="143" t="s">
        <v>14</v>
      </c>
      <c r="B4" s="145"/>
      <c r="C4" s="136"/>
      <c r="D4" s="73" t="e">
        <f t="shared" si="0"/>
        <v>#DIV/0!</v>
      </c>
      <c r="E4" s="136"/>
      <c r="F4" s="73" t="e">
        <f t="shared" si="1"/>
        <v>#DIV/0!</v>
      </c>
      <c r="G4" s="136"/>
      <c r="H4" s="74" t="e">
        <f t="shared" si="2"/>
        <v>#DIV/0!</v>
      </c>
      <c r="I4" s="136"/>
      <c r="J4" s="74" t="e">
        <f t="shared" si="3"/>
        <v>#DIV/0!</v>
      </c>
      <c r="K4" s="136"/>
      <c r="L4" s="74" t="e">
        <f t="shared" ref="L4:L7" si="10">K4/$V4</f>
        <v>#DIV/0!</v>
      </c>
      <c r="M4" s="136"/>
      <c r="N4" s="74" t="e">
        <f t="shared" si="4"/>
        <v>#DIV/0!</v>
      </c>
      <c r="O4" s="138"/>
      <c r="P4" s="138"/>
      <c r="Q4" s="75">
        <f t="shared" si="5"/>
        <v>0</v>
      </c>
      <c r="R4" s="139"/>
      <c r="S4" s="75">
        <f t="shared" si="6"/>
        <v>0</v>
      </c>
      <c r="T4" s="74" t="e">
        <f t="shared" si="9"/>
        <v>#DIV/0!</v>
      </c>
      <c r="U4" s="74" t="e">
        <f t="shared" si="7"/>
        <v>#DIV/0!</v>
      </c>
      <c r="V4" s="76">
        <f t="shared" si="8"/>
        <v>0</v>
      </c>
      <c r="W4" s="77"/>
      <c r="X4" s="52"/>
      <c r="Y4" s="77"/>
      <c r="Z4" s="77"/>
      <c r="AA4" s="77"/>
    </row>
    <row r="5" spans="1:27" s="78" customFormat="1" ht="35.1" hidden="1" customHeight="1" outlineLevel="1" x14ac:dyDescent="0.2">
      <c r="A5" s="143" t="s">
        <v>15</v>
      </c>
      <c r="B5" s="145"/>
      <c r="C5" s="136"/>
      <c r="D5" s="73" t="e">
        <f t="shared" si="0"/>
        <v>#DIV/0!</v>
      </c>
      <c r="E5" s="136"/>
      <c r="F5" s="73" t="e">
        <f t="shared" si="1"/>
        <v>#DIV/0!</v>
      </c>
      <c r="G5" s="136"/>
      <c r="H5" s="74" t="e">
        <f t="shared" si="2"/>
        <v>#DIV/0!</v>
      </c>
      <c r="I5" s="136"/>
      <c r="J5" s="74" t="e">
        <f t="shared" si="3"/>
        <v>#DIV/0!</v>
      </c>
      <c r="K5" s="136"/>
      <c r="L5" s="74" t="e">
        <f t="shared" si="10"/>
        <v>#DIV/0!</v>
      </c>
      <c r="M5" s="136"/>
      <c r="N5" s="74" t="e">
        <f t="shared" si="4"/>
        <v>#DIV/0!</v>
      </c>
      <c r="O5" s="138"/>
      <c r="P5" s="138"/>
      <c r="Q5" s="75">
        <f t="shared" si="5"/>
        <v>0</v>
      </c>
      <c r="R5" s="139"/>
      <c r="S5" s="75">
        <f t="shared" si="6"/>
        <v>0</v>
      </c>
      <c r="T5" s="74" t="e">
        <f t="shared" si="9"/>
        <v>#DIV/0!</v>
      </c>
      <c r="U5" s="74" t="e">
        <f t="shared" si="7"/>
        <v>#DIV/0!</v>
      </c>
      <c r="V5" s="76">
        <f t="shared" si="8"/>
        <v>0</v>
      </c>
      <c r="W5" s="77"/>
      <c r="X5" s="52"/>
      <c r="Y5" s="79"/>
      <c r="Z5" s="77"/>
      <c r="AA5" s="77"/>
    </row>
    <row r="6" spans="1:27" s="78" customFormat="1" ht="35.1" hidden="1" customHeight="1" outlineLevel="1" x14ac:dyDescent="0.2">
      <c r="A6" s="143" t="s">
        <v>16</v>
      </c>
      <c r="B6" s="145"/>
      <c r="C6" s="136"/>
      <c r="D6" s="73" t="e">
        <f t="shared" si="0"/>
        <v>#DIV/0!</v>
      </c>
      <c r="E6" s="136"/>
      <c r="F6" s="73" t="e">
        <f t="shared" si="1"/>
        <v>#DIV/0!</v>
      </c>
      <c r="G6" s="136"/>
      <c r="H6" s="74" t="e">
        <f t="shared" si="2"/>
        <v>#DIV/0!</v>
      </c>
      <c r="I6" s="136"/>
      <c r="J6" s="74" t="e">
        <f t="shared" si="3"/>
        <v>#DIV/0!</v>
      </c>
      <c r="K6" s="136"/>
      <c r="L6" s="74" t="e">
        <f t="shared" si="10"/>
        <v>#DIV/0!</v>
      </c>
      <c r="M6" s="136"/>
      <c r="N6" s="74" t="e">
        <f t="shared" si="4"/>
        <v>#DIV/0!</v>
      </c>
      <c r="O6" s="138"/>
      <c r="P6" s="138"/>
      <c r="Q6" s="75">
        <f t="shared" si="5"/>
        <v>0</v>
      </c>
      <c r="R6" s="139"/>
      <c r="S6" s="75">
        <f t="shared" si="6"/>
        <v>0</v>
      </c>
      <c r="T6" s="74" t="e">
        <f t="shared" si="9"/>
        <v>#DIV/0!</v>
      </c>
      <c r="U6" s="74" t="e">
        <f t="shared" si="7"/>
        <v>#DIV/0!</v>
      </c>
      <c r="V6" s="76">
        <f t="shared" si="8"/>
        <v>0</v>
      </c>
      <c r="W6" s="77"/>
      <c r="X6" s="52"/>
      <c r="Y6" s="77"/>
      <c r="Z6" s="77"/>
      <c r="AA6" s="77"/>
    </row>
    <row r="7" spans="1:27" s="78" customFormat="1" ht="35.1" hidden="1" customHeight="1" outlineLevel="1" x14ac:dyDescent="0.2">
      <c r="A7" s="143" t="s">
        <v>17</v>
      </c>
      <c r="B7" s="145"/>
      <c r="C7" s="136"/>
      <c r="D7" s="73" t="e">
        <f t="shared" si="0"/>
        <v>#DIV/0!</v>
      </c>
      <c r="E7" s="136"/>
      <c r="F7" s="73" t="e">
        <f t="shared" si="1"/>
        <v>#DIV/0!</v>
      </c>
      <c r="G7" s="136"/>
      <c r="H7" s="74" t="e">
        <f t="shared" si="2"/>
        <v>#DIV/0!</v>
      </c>
      <c r="I7" s="136"/>
      <c r="J7" s="74" t="e">
        <f t="shared" si="3"/>
        <v>#DIV/0!</v>
      </c>
      <c r="K7" s="136"/>
      <c r="L7" s="74" t="e">
        <f t="shared" si="10"/>
        <v>#DIV/0!</v>
      </c>
      <c r="M7" s="136"/>
      <c r="N7" s="74" t="e">
        <f t="shared" si="4"/>
        <v>#DIV/0!</v>
      </c>
      <c r="O7" s="138"/>
      <c r="P7" s="138"/>
      <c r="Q7" s="75">
        <f t="shared" si="5"/>
        <v>0</v>
      </c>
      <c r="R7" s="139"/>
      <c r="S7" s="75">
        <f t="shared" si="6"/>
        <v>0</v>
      </c>
      <c r="T7" s="74" t="e">
        <f t="shared" si="9"/>
        <v>#DIV/0!</v>
      </c>
      <c r="U7" s="74" t="e">
        <f t="shared" si="7"/>
        <v>#DIV/0!</v>
      </c>
      <c r="V7" s="76">
        <f t="shared" si="8"/>
        <v>0</v>
      </c>
      <c r="W7" s="77"/>
      <c r="X7" s="52"/>
      <c r="Y7" s="77"/>
      <c r="Z7" s="77"/>
      <c r="AA7" s="77"/>
    </row>
    <row r="8" spans="1:27" s="66" customFormat="1" ht="35.1" customHeight="1" collapsed="1" thickBot="1" x14ac:dyDescent="0.25">
      <c r="A8" s="67" t="s">
        <v>18</v>
      </c>
      <c r="B8" s="68"/>
      <c r="C8" s="69">
        <f>SUM(C2:C7)</f>
        <v>90</v>
      </c>
      <c r="D8" s="70">
        <f t="shared" si="0"/>
        <v>0.15789473684210525</v>
      </c>
      <c r="E8" s="69">
        <f>SUM(E2:E7)</f>
        <v>120</v>
      </c>
      <c r="F8" s="70">
        <f t="shared" si="1"/>
        <v>0.21052631578947367</v>
      </c>
      <c r="G8" s="69">
        <f>SUM(G2:G7)</f>
        <v>80</v>
      </c>
      <c r="H8" s="70">
        <f t="shared" si="2"/>
        <v>0.14035087719298245</v>
      </c>
      <c r="I8" s="69">
        <f>SUM(I2:I7)</f>
        <v>140</v>
      </c>
      <c r="J8" s="70">
        <f t="shared" si="3"/>
        <v>0.24561403508771928</v>
      </c>
      <c r="K8" s="69">
        <f>SUM(K2:K7)</f>
        <v>50</v>
      </c>
      <c r="L8" s="70">
        <f t="shared" ref="L8:L32" si="11">K8/$V8</f>
        <v>8.771929824561403E-2</v>
      </c>
      <c r="M8" s="69">
        <f>SUM(M2:M7)</f>
        <v>90</v>
      </c>
      <c r="N8" s="70">
        <f t="shared" si="4"/>
        <v>0.15789473684210525</v>
      </c>
      <c r="O8" s="71">
        <f>SUM(O2:O7)</f>
        <v>3</v>
      </c>
      <c r="P8" s="71">
        <f>SUM(P2:P7)</f>
        <v>2</v>
      </c>
      <c r="Q8" s="71">
        <f t="shared" si="5"/>
        <v>575</v>
      </c>
      <c r="R8" s="71">
        <f>SUM(R2:R7)</f>
        <v>2092</v>
      </c>
      <c r="S8" s="71">
        <f t="shared" si="6"/>
        <v>1517</v>
      </c>
      <c r="T8" s="70">
        <f>S8/R8</f>
        <v>0.7251434034416826</v>
      </c>
      <c r="U8" s="70">
        <f t="shared" si="7"/>
        <v>0.2748565965583174</v>
      </c>
      <c r="V8" s="72">
        <f t="shared" si="8"/>
        <v>570</v>
      </c>
      <c r="W8" s="65"/>
      <c r="X8" s="50"/>
      <c r="Y8" s="65"/>
      <c r="Z8" s="65"/>
      <c r="AA8" s="65"/>
    </row>
    <row r="9" spans="1:27" ht="15" customHeight="1" thickBot="1" x14ac:dyDescent="0.3">
      <c r="A9" s="143" t="s">
        <v>19</v>
      </c>
      <c r="B9" s="144" t="s">
        <v>67</v>
      </c>
      <c r="C9" s="140">
        <v>90</v>
      </c>
      <c r="D9" s="25">
        <f t="shared" si="0"/>
        <v>0.2608695652173913</v>
      </c>
      <c r="E9" s="140">
        <v>40</v>
      </c>
      <c r="F9" s="25">
        <f t="shared" si="1"/>
        <v>0.11594202898550725</v>
      </c>
      <c r="G9" s="140">
        <v>55</v>
      </c>
      <c r="H9" s="10">
        <f t="shared" si="2"/>
        <v>0.15942028985507245</v>
      </c>
      <c r="I9" s="140">
        <v>50</v>
      </c>
      <c r="J9" s="10">
        <f t="shared" si="3"/>
        <v>0.14492753623188406</v>
      </c>
      <c r="K9" s="140">
        <v>65</v>
      </c>
      <c r="L9" s="10">
        <f t="shared" si="11"/>
        <v>0.18840579710144928</v>
      </c>
      <c r="M9" s="140">
        <v>45</v>
      </c>
      <c r="N9" s="10">
        <f t="shared" si="4"/>
        <v>0.13043478260869565</v>
      </c>
      <c r="O9" s="141"/>
      <c r="P9" s="141"/>
      <c r="Q9" s="11">
        <f t="shared" si="5"/>
        <v>345</v>
      </c>
      <c r="R9" s="142">
        <v>400</v>
      </c>
      <c r="S9" s="11">
        <f t="shared" si="6"/>
        <v>55</v>
      </c>
      <c r="T9" s="10">
        <f>S9/R9</f>
        <v>0.13750000000000001</v>
      </c>
      <c r="U9" s="10">
        <f t="shared" si="7"/>
        <v>0.86250000000000004</v>
      </c>
      <c r="V9" s="14">
        <f t="shared" si="8"/>
        <v>345</v>
      </c>
      <c r="W9"/>
      <c r="X9" s="34" t="s">
        <v>12</v>
      </c>
      <c r="Y9" s="81" t="str">
        <f>IF(Q2&gt;R2,"ERROR Mas VOTOS que VOTANTES Mesa 1T"," ")</f>
        <v xml:space="preserve"> </v>
      </c>
      <c r="Z9"/>
      <c r="AA9"/>
    </row>
    <row r="10" spans="1:27" ht="15" hidden="1" customHeight="1" outlineLevel="1" x14ac:dyDescent="0.25">
      <c r="A10" s="143" t="s">
        <v>20</v>
      </c>
      <c r="B10" s="144"/>
      <c r="C10" s="140"/>
      <c r="D10" s="25" t="e">
        <f t="shared" si="0"/>
        <v>#DIV/0!</v>
      </c>
      <c r="E10" s="140"/>
      <c r="F10" s="25" t="e">
        <f t="shared" si="1"/>
        <v>#DIV/0!</v>
      </c>
      <c r="G10" s="140"/>
      <c r="H10" s="10" t="e">
        <f t="shared" si="2"/>
        <v>#DIV/0!</v>
      </c>
      <c r="I10" s="140"/>
      <c r="J10" s="10" t="e">
        <f t="shared" si="3"/>
        <v>#DIV/0!</v>
      </c>
      <c r="K10" s="140"/>
      <c r="L10" s="10" t="e">
        <f t="shared" si="11"/>
        <v>#DIV/0!</v>
      </c>
      <c r="M10" s="140"/>
      <c r="N10" s="10" t="e">
        <f t="shared" si="4"/>
        <v>#DIV/0!</v>
      </c>
      <c r="O10" s="141"/>
      <c r="P10" s="141"/>
      <c r="Q10" s="11">
        <f t="shared" si="5"/>
        <v>0</v>
      </c>
      <c r="R10" s="142"/>
      <c r="S10" s="11">
        <f t="shared" si="6"/>
        <v>0</v>
      </c>
      <c r="T10" s="10" t="e">
        <f t="shared" ref="T10:T30" si="12">S10/R10</f>
        <v>#DIV/0!</v>
      </c>
      <c r="U10" s="10" t="e">
        <f t="shared" si="7"/>
        <v>#DIV/0!</v>
      </c>
      <c r="V10" s="14">
        <f t="shared" si="8"/>
        <v>0</v>
      </c>
      <c r="W10"/>
      <c r="X10" s="34" t="s">
        <v>13</v>
      </c>
      <c r="Y10" s="81" t="str">
        <f>IF(Q3&gt;R3,"ERROR Mas VOTOS que VOTANTES Mesa 2T"," ")</f>
        <v xml:space="preserve"> </v>
      </c>
      <c r="Z10"/>
      <c r="AA10"/>
    </row>
    <row r="11" spans="1:27" ht="15" hidden="1" customHeight="1" outlineLevel="1" x14ac:dyDescent="0.25">
      <c r="A11" s="143" t="s">
        <v>21</v>
      </c>
      <c r="B11" s="144"/>
      <c r="C11" s="140"/>
      <c r="D11" s="25" t="e">
        <f t="shared" si="0"/>
        <v>#DIV/0!</v>
      </c>
      <c r="E11" s="140"/>
      <c r="F11" s="25" t="e">
        <f t="shared" si="1"/>
        <v>#DIV/0!</v>
      </c>
      <c r="G11" s="140"/>
      <c r="H11" s="10" t="e">
        <f t="shared" si="2"/>
        <v>#DIV/0!</v>
      </c>
      <c r="I11" s="140"/>
      <c r="J11" s="10" t="e">
        <f t="shared" si="3"/>
        <v>#DIV/0!</v>
      </c>
      <c r="K11" s="140"/>
      <c r="L11" s="10" t="e">
        <f t="shared" si="11"/>
        <v>#DIV/0!</v>
      </c>
      <c r="M11" s="140"/>
      <c r="N11" s="10" t="e">
        <f t="shared" si="4"/>
        <v>#DIV/0!</v>
      </c>
      <c r="O11" s="141"/>
      <c r="P11" s="141"/>
      <c r="Q11" s="11">
        <f t="shared" si="5"/>
        <v>0</v>
      </c>
      <c r="R11" s="142"/>
      <c r="S11" s="11">
        <f t="shared" si="6"/>
        <v>0</v>
      </c>
      <c r="T11" s="10" t="e">
        <f t="shared" si="12"/>
        <v>#DIV/0!</v>
      </c>
      <c r="U11" s="10" t="e">
        <f t="shared" si="7"/>
        <v>#DIV/0!</v>
      </c>
      <c r="V11" s="14">
        <f t="shared" si="8"/>
        <v>0</v>
      </c>
      <c r="W11"/>
      <c r="X11" s="34" t="s">
        <v>14</v>
      </c>
      <c r="Y11" s="81" t="str">
        <f>IF(Q4&gt;R4,"ERROR Mas VOTOS que VOTANTES Mesa 3T"," ")</f>
        <v xml:space="preserve"> </v>
      </c>
      <c r="Z11"/>
      <c r="AA11"/>
    </row>
    <row r="12" spans="1:27" ht="15" hidden="1" customHeight="1" outlineLevel="1" x14ac:dyDescent="0.25">
      <c r="A12" s="143" t="s">
        <v>22</v>
      </c>
      <c r="B12" s="144"/>
      <c r="C12" s="140"/>
      <c r="D12" s="25" t="e">
        <f t="shared" si="0"/>
        <v>#DIV/0!</v>
      </c>
      <c r="E12" s="140"/>
      <c r="F12" s="25" t="e">
        <f t="shared" si="1"/>
        <v>#DIV/0!</v>
      </c>
      <c r="G12" s="140"/>
      <c r="H12" s="10" t="e">
        <f t="shared" si="2"/>
        <v>#DIV/0!</v>
      </c>
      <c r="I12" s="140"/>
      <c r="J12" s="10" t="e">
        <f t="shared" si="3"/>
        <v>#DIV/0!</v>
      </c>
      <c r="K12" s="140"/>
      <c r="L12" s="10" t="e">
        <f t="shared" si="11"/>
        <v>#DIV/0!</v>
      </c>
      <c r="M12" s="140"/>
      <c r="N12" s="10" t="e">
        <f t="shared" si="4"/>
        <v>#DIV/0!</v>
      </c>
      <c r="O12" s="141"/>
      <c r="P12" s="141"/>
      <c r="Q12" s="11">
        <f t="shared" si="5"/>
        <v>0</v>
      </c>
      <c r="R12" s="142"/>
      <c r="S12" s="11">
        <f t="shared" si="6"/>
        <v>0</v>
      </c>
      <c r="T12" s="10" t="e">
        <f t="shared" si="12"/>
        <v>#DIV/0!</v>
      </c>
      <c r="U12" s="10" t="e">
        <f t="shared" si="7"/>
        <v>#DIV/0!</v>
      </c>
      <c r="V12" s="14">
        <f t="shared" si="8"/>
        <v>0</v>
      </c>
      <c r="W12"/>
      <c r="X12" s="34" t="s">
        <v>15</v>
      </c>
      <c r="Y12" s="81" t="str">
        <f>IF(Q5&gt;R5,"ERROR Mas VOTOS que VOTANTES Mesa 4T"," ")</f>
        <v xml:space="preserve"> </v>
      </c>
      <c r="Z12"/>
      <c r="AA12"/>
    </row>
    <row r="13" spans="1:27" ht="15" hidden="1" customHeight="1" outlineLevel="1" x14ac:dyDescent="0.25">
      <c r="A13" s="143" t="s">
        <v>23</v>
      </c>
      <c r="B13" s="144"/>
      <c r="C13" s="140"/>
      <c r="D13" s="25" t="e">
        <f t="shared" si="0"/>
        <v>#DIV/0!</v>
      </c>
      <c r="E13" s="140"/>
      <c r="F13" s="25" t="e">
        <f t="shared" si="1"/>
        <v>#DIV/0!</v>
      </c>
      <c r="G13" s="140"/>
      <c r="H13" s="10" t="e">
        <f t="shared" si="2"/>
        <v>#DIV/0!</v>
      </c>
      <c r="I13" s="140"/>
      <c r="J13" s="10" t="e">
        <f t="shared" si="3"/>
        <v>#DIV/0!</v>
      </c>
      <c r="K13" s="140"/>
      <c r="L13" s="10" t="e">
        <f t="shared" si="11"/>
        <v>#DIV/0!</v>
      </c>
      <c r="M13" s="140"/>
      <c r="N13" s="10" t="e">
        <f t="shared" si="4"/>
        <v>#DIV/0!</v>
      </c>
      <c r="O13" s="141"/>
      <c r="P13" s="141"/>
      <c r="Q13" s="11">
        <f t="shared" si="5"/>
        <v>0</v>
      </c>
      <c r="R13" s="142"/>
      <c r="S13" s="11">
        <f t="shared" si="6"/>
        <v>0</v>
      </c>
      <c r="T13" s="10" t="e">
        <f t="shared" si="12"/>
        <v>#DIV/0!</v>
      </c>
      <c r="U13" s="10" t="e">
        <f t="shared" si="7"/>
        <v>#DIV/0!</v>
      </c>
      <c r="V13" s="14">
        <f t="shared" si="8"/>
        <v>0</v>
      </c>
      <c r="W13"/>
      <c r="X13" s="34" t="s">
        <v>16</v>
      </c>
      <c r="Y13" s="81" t="str">
        <f>IF(Q6&gt;R6,"ERROR Mas VOTOS que VOTANTES Mesa 5T"," ")</f>
        <v xml:space="preserve"> </v>
      </c>
      <c r="Z13"/>
      <c r="AA13"/>
    </row>
    <row r="14" spans="1:27" ht="15" hidden="1" customHeight="1" outlineLevel="1" x14ac:dyDescent="0.25">
      <c r="A14" s="143" t="s">
        <v>24</v>
      </c>
      <c r="B14" s="144"/>
      <c r="C14" s="140"/>
      <c r="D14" s="25" t="e">
        <f t="shared" si="0"/>
        <v>#DIV/0!</v>
      </c>
      <c r="E14" s="140"/>
      <c r="F14" s="25" t="e">
        <f t="shared" si="1"/>
        <v>#DIV/0!</v>
      </c>
      <c r="G14" s="140"/>
      <c r="H14" s="10" t="e">
        <f t="shared" si="2"/>
        <v>#DIV/0!</v>
      </c>
      <c r="I14" s="140"/>
      <c r="J14" s="10" t="e">
        <f t="shared" si="3"/>
        <v>#DIV/0!</v>
      </c>
      <c r="K14" s="140"/>
      <c r="L14" s="10" t="e">
        <f t="shared" si="11"/>
        <v>#DIV/0!</v>
      </c>
      <c r="M14" s="140"/>
      <c r="N14" s="10" t="e">
        <f t="shared" si="4"/>
        <v>#DIV/0!</v>
      </c>
      <c r="O14" s="141"/>
      <c r="P14" s="141"/>
      <c r="Q14" s="11">
        <f t="shared" si="5"/>
        <v>0</v>
      </c>
      <c r="R14" s="142"/>
      <c r="S14" s="11">
        <f t="shared" si="6"/>
        <v>0</v>
      </c>
      <c r="T14" s="10" t="e">
        <f t="shared" si="12"/>
        <v>#DIV/0!</v>
      </c>
      <c r="U14" s="10" t="e">
        <f t="shared" si="7"/>
        <v>#DIV/0!</v>
      </c>
      <c r="V14" s="14">
        <f t="shared" si="8"/>
        <v>0</v>
      </c>
      <c r="W14"/>
      <c r="X14" s="34" t="s">
        <v>17</v>
      </c>
      <c r="Y14" s="81" t="str">
        <f>IF(Q7&gt;R7,"ERROR Mas VOTOS que VOTANTES Mesa 6T"," ")</f>
        <v xml:space="preserve"> </v>
      </c>
      <c r="Z14"/>
      <c r="AA14"/>
    </row>
    <row r="15" spans="1:27" ht="15" hidden="1" customHeight="1" outlineLevel="1" x14ac:dyDescent="0.25">
      <c r="A15" s="143" t="s">
        <v>25</v>
      </c>
      <c r="B15" s="144"/>
      <c r="C15" s="140"/>
      <c r="D15" s="25" t="e">
        <f t="shared" si="0"/>
        <v>#DIV/0!</v>
      </c>
      <c r="E15" s="140"/>
      <c r="F15" s="25" t="e">
        <f t="shared" si="1"/>
        <v>#DIV/0!</v>
      </c>
      <c r="G15" s="140"/>
      <c r="H15" s="10" t="e">
        <f t="shared" si="2"/>
        <v>#DIV/0!</v>
      </c>
      <c r="I15" s="140"/>
      <c r="J15" s="10" t="e">
        <f t="shared" si="3"/>
        <v>#DIV/0!</v>
      </c>
      <c r="K15" s="140"/>
      <c r="L15" s="10" t="e">
        <f t="shared" si="11"/>
        <v>#DIV/0!</v>
      </c>
      <c r="M15" s="140"/>
      <c r="N15" s="10" t="e">
        <f t="shared" si="4"/>
        <v>#DIV/0!</v>
      </c>
      <c r="O15" s="141"/>
      <c r="P15" s="141"/>
      <c r="Q15" s="11">
        <f t="shared" si="5"/>
        <v>0</v>
      </c>
      <c r="R15" s="142"/>
      <c r="S15" s="11">
        <f t="shared" si="6"/>
        <v>0</v>
      </c>
      <c r="T15" s="10" t="e">
        <f t="shared" si="12"/>
        <v>#DIV/0!</v>
      </c>
      <c r="U15" s="10" t="e">
        <f t="shared" si="7"/>
        <v>#DIV/0!</v>
      </c>
      <c r="V15" s="14">
        <f t="shared" si="8"/>
        <v>0</v>
      </c>
      <c r="W15"/>
      <c r="X15" s="33"/>
      <c r="Y15" s="80"/>
      <c r="Z15"/>
      <c r="AA15"/>
    </row>
    <row r="16" spans="1:27" ht="15" hidden="1" customHeight="1" outlineLevel="1" x14ac:dyDescent="0.25">
      <c r="A16" s="143" t="s">
        <v>26</v>
      </c>
      <c r="B16" s="144"/>
      <c r="C16" s="140"/>
      <c r="D16" s="25" t="e">
        <f t="shared" si="0"/>
        <v>#DIV/0!</v>
      </c>
      <c r="E16" s="140"/>
      <c r="F16" s="25" t="e">
        <f t="shared" si="1"/>
        <v>#DIV/0!</v>
      </c>
      <c r="G16" s="140"/>
      <c r="H16" s="10" t="e">
        <f t="shared" si="2"/>
        <v>#DIV/0!</v>
      </c>
      <c r="I16" s="140"/>
      <c r="J16" s="10" t="e">
        <f t="shared" si="3"/>
        <v>#DIV/0!</v>
      </c>
      <c r="K16" s="140"/>
      <c r="L16" s="10" t="e">
        <f t="shared" si="11"/>
        <v>#DIV/0!</v>
      </c>
      <c r="M16" s="140"/>
      <c r="N16" s="10" t="e">
        <f t="shared" si="4"/>
        <v>#DIV/0!</v>
      </c>
      <c r="O16" s="141"/>
      <c r="P16" s="141"/>
      <c r="Q16" s="11">
        <f t="shared" si="5"/>
        <v>0</v>
      </c>
      <c r="R16" s="142"/>
      <c r="S16" s="11">
        <f t="shared" si="6"/>
        <v>0</v>
      </c>
      <c r="T16" s="10" t="e">
        <f t="shared" si="12"/>
        <v>#DIV/0!</v>
      </c>
      <c r="U16" s="10" t="e">
        <f t="shared" si="7"/>
        <v>#DIV/0!</v>
      </c>
      <c r="V16" s="14">
        <f t="shared" si="8"/>
        <v>0</v>
      </c>
      <c r="W16"/>
      <c r="X16" s="33"/>
      <c r="Y16"/>
      <c r="Z16"/>
      <c r="AA16"/>
    </row>
    <row r="17" spans="1:39" ht="15" hidden="1" customHeight="1" outlineLevel="1" x14ac:dyDescent="0.25">
      <c r="A17" s="143" t="s">
        <v>27</v>
      </c>
      <c r="B17" s="144"/>
      <c r="C17" s="140"/>
      <c r="D17" s="25" t="e">
        <f t="shared" si="0"/>
        <v>#DIV/0!</v>
      </c>
      <c r="E17" s="140"/>
      <c r="F17" s="25" t="e">
        <f t="shared" si="1"/>
        <v>#DIV/0!</v>
      </c>
      <c r="G17" s="140"/>
      <c r="H17" s="10" t="e">
        <f t="shared" si="2"/>
        <v>#DIV/0!</v>
      </c>
      <c r="I17" s="140"/>
      <c r="J17" s="10" t="e">
        <f t="shared" si="3"/>
        <v>#DIV/0!</v>
      </c>
      <c r="K17" s="140"/>
      <c r="L17" s="10" t="e">
        <f t="shared" si="11"/>
        <v>#DIV/0!</v>
      </c>
      <c r="M17" s="140"/>
      <c r="N17" s="10" t="e">
        <f t="shared" si="4"/>
        <v>#DIV/0!</v>
      </c>
      <c r="O17" s="141"/>
      <c r="P17" s="141"/>
      <c r="Q17" s="11">
        <f t="shared" si="5"/>
        <v>0</v>
      </c>
      <c r="R17" s="142"/>
      <c r="S17" s="11">
        <f t="shared" si="6"/>
        <v>0</v>
      </c>
      <c r="T17" s="10" t="e">
        <f t="shared" si="12"/>
        <v>#DIV/0!</v>
      </c>
      <c r="U17" s="10" t="e">
        <f t="shared" si="7"/>
        <v>#DIV/0!</v>
      </c>
      <c r="V17" s="14">
        <f t="shared" si="8"/>
        <v>0</v>
      </c>
      <c r="W17"/>
      <c r="X17" s="33"/>
      <c r="Y17"/>
      <c r="Z17"/>
      <c r="AA17"/>
    </row>
    <row r="18" spans="1:39" ht="15" hidden="1" customHeight="1" outlineLevel="1" x14ac:dyDescent="0.25">
      <c r="A18" s="143" t="s">
        <v>28</v>
      </c>
      <c r="B18" s="144"/>
      <c r="C18" s="140"/>
      <c r="D18" s="25" t="e">
        <f t="shared" si="0"/>
        <v>#DIV/0!</v>
      </c>
      <c r="E18" s="140"/>
      <c r="F18" s="25" t="e">
        <f t="shared" si="1"/>
        <v>#DIV/0!</v>
      </c>
      <c r="G18" s="140"/>
      <c r="H18" s="10" t="e">
        <f t="shared" si="2"/>
        <v>#DIV/0!</v>
      </c>
      <c r="I18" s="140"/>
      <c r="J18" s="10" t="e">
        <f t="shared" si="3"/>
        <v>#DIV/0!</v>
      </c>
      <c r="K18" s="140"/>
      <c r="L18" s="10" t="e">
        <f t="shared" si="11"/>
        <v>#DIV/0!</v>
      </c>
      <c r="M18" s="140"/>
      <c r="N18" s="10" t="e">
        <f t="shared" si="4"/>
        <v>#DIV/0!</v>
      </c>
      <c r="O18" s="141"/>
      <c r="P18" s="141"/>
      <c r="Q18" s="11">
        <f t="shared" si="5"/>
        <v>0</v>
      </c>
      <c r="R18" s="142"/>
      <c r="S18" s="11">
        <f t="shared" si="6"/>
        <v>0</v>
      </c>
      <c r="T18" s="10" t="e">
        <f t="shared" si="12"/>
        <v>#DIV/0!</v>
      </c>
      <c r="U18" s="10" t="e">
        <f t="shared" si="7"/>
        <v>#DIV/0!</v>
      </c>
      <c r="V18" s="14">
        <f t="shared" si="8"/>
        <v>0</v>
      </c>
      <c r="W18"/>
      <c r="X18" s="33"/>
      <c r="Y18"/>
      <c r="Z18"/>
      <c r="AA18"/>
    </row>
    <row r="19" spans="1:39" ht="15" hidden="1" customHeight="1" outlineLevel="1" x14ac:dyDescent="0.25">
      <c r="A19" s="143" t="s">
        <v>29</v>
      </c>
      <c r="B19" s="144"/>
      <c r="C19" s="140"/>
      <c r="D19" s="25" t="e">
        <f t="shared" si="0"/>
        <v>#DIV/0!</v>
      </c>
      <c r="E19" s="140"/>
      <c r="F19" s="25" t="e">
        <f t="shared" si="1"/>
        <v>#DIV/0!</v>
      </c>
      <c r="G19" s="140"/>
      <c r="H19" s="10" t="e">
        <f t="shared" si="2"/>
        <v>#DIV/0!</v>
      </c>
      <c r="I19" s="140"/>
      <c r="J19" s="10" t="e">
        <f t="shared" si="3"/>
        <v>#DIV/0!</v>
      </c>
      <c r="K19" s="140"/>
      <c r="L19" s="10" t="e">
        <f t="shared" si="11"/>
        <v>#DIV/0!</v>
      </c>
      <c r="M19" s="140"/>
      <c r="N19" s="10" t="e">
        <f t="shared" si="4"/>
        <v>#DIV/0!</v>
      </c>
      <c r="O19" s="141"/>
      <c r="P19" s="141"/>
      <c r="Q19" s="11">
        <f t="shared" si="5"/>
        <v>0</v>
      </c>
      <c r="R19" s="142"/>
      <c r="S19" s="11">
        <f t="shared" si="6"/>
        <v>0</v>
      </c>
      <c r="T19" s="10" t="e">
        <f t="shared" si="12"/>
        <v>#DIV/0!</v>
      </c>
      <c r="U19" s="10" t="e">
        <f t="shared" si="7"/>
        <v>#DIV/0!</v>
      </c>
      <c r="V19" s="14">
        <f t="shared" si="8"/>
        <v>0</v>
      </c>
      <c r="W19"/>
      <c r="X19" s="33"/>
      <c r="Y19"/>
      <c r="Z19"/>
      <c r="AA19"/>
    </row>
    <row r="20" spans="1:39" ht="15" hidden="1" customHeight="1" outlineLevel="1" x14ac:dyDescent="0.25">
      <c r="A20" s="143" t="s">
        <v>30</v>
      </c>
      <c r="B20" s="144"/>
      <c r="C20" s="140"/>
      <c r="D20" s="25" t="e">
        <f t="shared" si="0"/>
        <v>#DIV/0!</v>
      </c>
      <c r="E20" s="140"/>
      <c r="F20" s="25" t="e">
        <f t="shared" si="1"/>
        <v>#DIV/0!</v>
      </c>
      <c r="G20" s="140"/>
      <c r="H20" s="10" t="e">
        <f t="shared" si="2"/>
        <v>#DIV/0!</v>
      </c>
      <c r="I20" s="140"/>
      <c r="J20" s="10" t="e">
        <f t="shared" si="3"/>
        <v>#DIV/0!</v>
      </c>
      <c r="K20" s="140"/>
      <c r="L20" s="10" t="e">
        <f t="shared" si="11"/>
        <v>#DIV/0!</v>
      </c>
      <c r="M20" s="140"/>
      <c r="N20" s="10" t="e">
        <f t="shared" si="4"/>
        <v>#DIV/0!</v>
      </c>
      <c r="O20" s="141"/>
      <c r="P20" s="141"/>
      <c r="Q20" s="11">
        <f t="shared" si="5"/>
        <v>0</v>
      </c>
      <c r="R20" s="142"/>
      <c r="S20" s="11">
        <f t="shared" si="6"/>
        <v>0</v>
      </c>
      <c r="T20" s="10" t="e">
        <f t="shared" si="12"/>
        <v>#DIV/0!</v>
      </c>
      <c r="U20" s="10" t="e">
        <f t="shared" si="7"/>
        <v>#DIV/0!</v>
      </c>
      <c r="V20" s="14">
        <f t="shared" si="8"/>
        <v>0</v>
      </c>
      <c r="W20"/>
      <c r="X20" s="33"/>
      <c r="Y20"/>
      <c r="Z20"/>
      <c r="AA20"/>
    </row>
    <row r="21" spans="1:39" ht="15" hidden="1" customHeight="1" outlineLevel="1" x14ac:dyDescent="0.25">
      <c r="A21" s="143" t="s">
        <v>31</v>
      </c>
      <c r="B21" s="144"/>
      <c r="C21" s="140"/>
      <c r="D21" s="25" t="e">
        <f t="shared" si="0"/>
        <v>#DIV/0!</v>
      </c>
      <c r="E21" s="140"/>
      <c r="F21" s="25" t="e">
        <f t="shared" si="1"/>
        <v>#DIV/0!</v>
      </c>
      <c r="G21" s="140"/>
      <c r="H21" s="10" t="e">
        <f t="shared" si="2"/>
        <v>#DIV/0!</v>
      </c>
      <c r="I21" s="140"/>
      <c r="J21" s="10" t="e">
        <f t="shared" si="3"/>
        <v>#DIV/0!</v>
      </c>
      <c r="K21" s="140"/>
      <c r="L21" s="10" t="e">
        <f t="shared" si="11"/>
        <v>#DIV/0!</v>
      </c>
      <c r="M21" s="140"/>
      <c r="N21" s="10" t="e">
        <f t="shared" si="4"/>
        <v>#DIV/0!</v>
      </c>
      <c r="O21" s="141"/>
      <c r="P21" s="141"/>
      <c r="Q21" s="11">
        <f t="shared" si="5"/>
        <v>0</v>
      </c>
      <c r="R21" s="142"/>
      <c r="S21" s="11">
        <f t="shared" si="6"/>
        <v>0</v>
      </c>
      <c r="T21" s="10" t="e">
        <f t="shared" si="12"/>
        <v>#DIV/0!</v>
      </c>
      <c r="U21" s="10" t="e">
        <f t="shared" si="7"/>
        <v>#DIV/0!</v>
      </c>
      <c r="V21" s="14">
        <f t="shared" si="8"/>
        <v>0</v>
      </c>
      <c r="W21"/>
      <c r="X21" s="33"/>
      <c r="Y21"/>
      <c r="Z21"/>
      <c r="AA21"/>
    </row>
    <row r="22" spans="1:39" ht="15" hidden="1" customHeight="1" outlineLevel="1" x14ac:dyDescent="0.25">
      <c r="A22" s="143" t="s">
        <v>32</v>
      </c>
      <c r="B22" s="144"/>
      <c r="C22" s="140"/>
      <c r="D22" s="25" t="e">
        <f t="shared" si="0"/>
        <v>#DIV/0!</v>
      </c>
      <c r="E22" s="140"/>
      <c r="F22" s="25" t="e">
        <f t="shared" si="1"/>
        <v>#DIV/0!</v>
      </c>
      <c r="G22" s="140"/>
      <c r="H22" s="10" t="e">
        <f t="shared" si="2"/>
        <v>#DIV/0!</v>
      </c>
      <c r="I22" s="140"/>
      <c r="J22" s="10" t="e">
        <f t="shared" si="3"/>
        <v>#DIV/0!</v>
      </c>
      <c r="K22" s="140"/>
      <c r="L22" s="10" t="e">
        <f t="shared" si="11"/>
        <v>#DIV/0!</v>
      </c>
      <c r="M22" s="140"/>
      <c r="N22" s="10" t="e">
        <f t="shared" si="4"/>
        <v>#DIV/0!</v>
      </c>
      <c r="O22" s="141"/>
      <c r="P22" s="141"/>
      <c r="Q22" s="11">
        <f t="shared" si="5"/>
        <v>0</v>
      </c>
      <c r="R22" s="142"/>
      <c r="S22" s="11">
        <f t="shared" si="6"/>
        <v>0</v>
      </c>
      <c r="T22" s="10" t="e">
        <f t="shared" si="12"/>
        <v>#DIV/0!</v>
      </c>
      <c r="U22" s="10" t="e">
        <f t="shared" si="7"/>
        <v>#DIV/0!</v>
      </c>
      <c r="V22" s="14">
        <f t="shared" si="8"/>
        <v>0</v>
      </c>
      <c r="W22"/>
      <c r="X22" s="33"/>
      <c r="Y22"/>
      <c r="Z22"/>
      <c r="AA22"/>
    </row>
    <row r="23" spans="1:39" ht="15" hidden="1" customHeight="1" outlineLevel="1" x14ac:dyDescent="0.25">
      <c r="A23" s="143" t="s">
        <v>33</v>
      </c>
      <c r="B23" s="144"/>
      <c r="C23" s="140"/>
      <c r="D23" s="25" t="e">
        <f t="shared" si="0"/>
        <v>#DIV/0!</v>
      </c>
      <c r="E23" s="140"/>
      <c r="F23" s="25" t="e">
        <f t="shared" si="1"/>
        <v>#DIV/0!</v>
      </c>
      <c r="G23" s="140"/>
      <c r="H23" s="10" t="e">
        <f t="shared" si="2"/>
        <v>#DIV/0!</v>
      </c>
      <c r="I23" s="140"/>
      <c r="J23" s="10" t="e">
        <f t="shared" si="3"/>
        <v>#DIV/0!</v>
      </c>
      <c r="K23" s="140"/>
      <c r="L23" s="10" t="e">
        <f t="shared" si="11"/>
        <v>#DIV/0!</v>
      </c>
      <c r="M23" s="140"/>
      <c r="N23" s="10" t="e">
        <f t="shared" si="4"/>
        <v>#DIV/0!</v>
      </c>
      <c r="O23" s="141"/>
      <c r="P23" s="141"/>
      <c r="Q23" s="11">
        <f t="shared" si="5"/>
        <v>0</v>
      </c>
      <c r="R23" s="142"/>
      <c r="S23" s="11">
        <f t="shared" si="6"/>
        <v>0</v>
      </c>
      <c r="T23" s="10" t="e">
        <f t="shared" si="12"/>
        <v>#DIV/0!</v>
      </c>
      <c r="U23" s="10" t="e">
        <f t="shared" si="7"/>
        <v>#DIV/0!</v>
      </c>
      <c r="V23" s="14">
        <f t="shared" si="8"/>
        <v>0</v>
      </c>
      <c r="W23"/>
      <c r="X23" s="33"/>
      <c r="Y23"/>
      <c r="Z23"/>
      <c r="AA23"/>
    </row>
    <row r="24" spans="1:39" ht="15" hidden="1" customHeight="1" outlineLevel="1" x14ac:dyDescent="0.25">
      <c r="A24" s="143" t="s">
        <v>34</v>
      </c>
      <c r="B24" s="144"/>
      <c r="C24" s="140"/>
      <c r="D24" s="25" t="e">
        <f t="shared" si="0"/>
        <v>#DIV/0!</v>
      </c>
      <c r="E24" s="140"/>
      <c r="F24" s="25" t="e">
        <f t="shared" si="1"/>
        <v>#DIV/0!</v>
      </c>
      <c r="G24" s="140"/>
      <c r="H24" s="10" t="e">
        <f t="shared" si="2"/>
        <v>#DIV/0!</v>
      </c>
      <c r="I24" s="140"/>
      <c r="J24" s="10" t="e">
        <f t="shared" si="3"/>
        <v>#DIV/0!</v>
      </c>
      <c r="K24" s="140"/>
      <c r="L24" s="10" t="e">
        <f t="shared" si="11"/>
        <v>#DIV/0!</v>
      </c>
      <c r="M24" s="140"/>
      <c r="N24" s="10" t="e">
        <f t="shared" si="4"/>
        <v>#DIV/0!</v>
      </c>
      <c r="O24" s="141"/>
      <c r="P24" s="141"/>
      <c r="Q24" s="11">
        <f t="shared" si="5"/>
        <v>0</v>
      </c>
      <c r="R24" s="142"/>
      <c r="S24" s="11">
        <f t="shared" si="6"/>
        <v>0</v>
      </c>
      <c r="T24" s="10" t="e">
        <f t="shared" si="12"/>
        <v>#DIV/0!</v>
      </c>
      <c r="U24" s="10" t="e">
        <f t="shared" si="7"/>
        <v>#DIV/0!</v>
      </c>
      <c r="V24" s="14">
        <f t="shared" si="8"/>
        <v>0</v>
      </c>
      <c r="W24"/>
      <c r="X24" s="33"/>
      <c r="Y24"/>
      <c r="Z24"/>
      <c r="AA24"/>
    </row>
    <row r="25" spans="1:39" ht="15" hidden="1" customHeight="1" outlineLevel="1" x14ac:dyDescent="0.25">
      <c r="A25" s="143" t="s">
        <v>35</v>
      </c>
      <c r="B25" s="144"/>
      <c r="C25" s="140"/>
      <c r="D25" s="25" t="e">
        <f t="shared" si="0"/>
        <v>#DIV/0!</v>
      </c>
      <c r="E25" s="140"/>
      <c r="F25" s="25" t="e">
        <f t="shared" si="1"/>
        <v>#DIV/0!</v>
      </c>
      <c r="G25" s="140"/>
      <c r="H25" s="10" t="e">
        <f t="shared" si="2"/>
        <v>#DIV/0!</v>
      </c>
      <c r="I25" s="140"/>
      <c r="J25" s="10" t="e">
        <f t="shared" si="3"/>
        <v>#DIV/0!</v>
      </c>
      <c r="K25" s="140"/>
      <c r="L25" s="10" t="e">
        <f t="shared" si="11"/>
        <v>#DIV/0!</v>
      </c>
      <c r="M25" s="140"/>
      <c r="N25" s="10" t="e">
        <f t="shared" si="4"/>
        <v>#DIV/0!</v>
      </c>
      <c r="O25" s="141"/>
      <c r="P25" s="141"/>
      <c r="Q25" s="11">
        <f t="shared" si="5"/>
        <v>0</v>
      </c>
      <c r="R25" s="142"/>
      <c r="S25" s="11">
        <f t="shared" si="6"/>
        <v>0</v>
      </c>
      <c r="T25" s="10" t="e">
        <f t="shared" si="12"/>
        <v>#DIV/0!</v>
      </c>
      <c r="U25" s="10" t="e">
        <f t="shared" si="7"/>
        <v>#DIV/0!</v>
      </c>
      <c r="V25" s="14">
        <f t="shared" si="8"/>
        <v>0</v>
      </c>
      <c r="W25"/>
      <c r="X25" s="33"/>
      <c r="Y25"/>
      <c r="Z25"/>
      <c r="AA25"/>
    </row>
    <row r="26" spans="1:39" ht="15" hidden="1" customHeight="1" outlineLevel="1" x14ac:dyDescent="0.25">
      <c r="A26" s="143" t="s">
        <v>36</v>
      </c>
      <c r="B26" s="144"/>
      <c r="C26" s="140"/>
      <c r="D26" s="25" t="e">
        <f t="shared" si="0"/>
        <v>#DIV/0!</v>
      </c>
      <c r="E26" s="140"/>
      <c r="F26" s="25" t="e">
        <f t="shared" si="1"/>
        <v>#DIV/0!</v>
      </c>
      <c r="G26" s="140"/>
      <c r="H26" s="10" t="e">
        <f t="shared" si="2"/>
        <v>#DIV/0!</v>
      </c>
      <c r="I26" s="140"/>
      <c r="J26" s="10" t="e">
        <f t="shared" si="3"/>
        <v>#DIV/0!</v>
      </c>
      <c r="K26" s="140"/>
      <c r="L26" s="10" t="e">
        <f t="shared" si="11"/>
        <v>#DIV/0!</v>
      </c>
      <c r="M26" s="140"/>
      <c r="N26" s="10" t="e">
        <f t="shared" si="4"/>
        <v>#DIV/0!</v>
      </c>
      <c r="O26" s="141"/>
      <c r="P26" s="141"/>
      <c r="Q26" s="11">
        <f t="shared" si="5"/>
        <v>0</v>
      </c>
      <c r="R26" s="142"/>
      <c r="S26" s="11">
        <f t="shared" si="6"/>
        <v>0</v>
      </c>
      <c r="T26" s="10" t="e">
        <f t="shared" si="12"/>
        <v>#DIV/0!</v>
      </c>
      <c r="U26" s="10" t="e">
        <f t="shared" si="7"/>
        <v>#DIV/0!</v>
      </c>
      <c r="V26" s="14">
        <f t="shared" si="8"/>
        <v>0</v>
      </c>
      <c r="W26"/>
      <c r="X26" s="33"/>
      <c r="Y26"/>
      <c r="Z26"/>
      <c r="AA26"/>
    </row>
    <row r="27" spans="1:39" ht="15" hidden="1" customHeight="1" outlineLevel="1" x14ac:dyDescent="0.25">
      <c r="A27" s="143" t="s">
        <v>55</v>
      </c>
      <c r="B27" s="144"/>
      <c r="C27" s="140"/>
      <c r="D27" s="25" t="e">
        <f t="shared" si="0"/>
        <v>#DIV/0!</v>
      </c>
      <c r="E27" s="140"/>
      <c r="F27" s="25" t="e">
        <f t="shared" si="1"/>
        <v>#DIV/0!</v>
      </c>
      <c r="G27" s="140"/>
      <c r="H27" s="10" t="e">
        <f t="shared" si="2"/>
        <v>#DIV/0!</v>
      </c>
      <c r="I27" s="140"/>
      <c r="J27" s="10" t="e">
        <f t="shared" si="3"/>
        <v>#DIV/0!</v>
      </c>
      <c r="K27" s="140"/>
      <c r="L27" s="10" t="e">
        <f t="shared" si="11"/>
        <v>#DIV/0!</v>
      </c>
      <c r="M27" s="140"/>
      <c r="N27" s="10" t="e">
        <f t="shared" si="4"/>
        <v>#DIV/0!</v>
      </c>
      <c r="O27" s="141"/>
      <c r="P27" s="141"/>
      <c r="Q27" s="11">
        <f t="shared" si="5"/>
        <v>0</v>
      </c>
      <c r="R27" s="142"/>
      <c r="S27" s="11">
        <f t="shared" si="6"/>
        <v>0</v>
      </c>
      <c r="T27" s="10" t="e">
        <f t="shared" si="12"/>
        <v>#DIV/0!</v>
      </c>
      <c r="U27" s="10" t="e">
        <f t="shared" si="7"/>
        <v>#DIV/0!</v>
      </c>
      <c r="V27" s="14">
        <f t="shared" si="8"/>
        <v>0</v>
      </c>
      <c r="W27"/>
      <c r="X27" s="33"/>
      <c r="Y27"/>
      <c r="Z27"/>
      <c r="AA27"/>
    </row>
    <row r="28" spans="1:39" ht="15" hidden="1" customHeight="1" outlineLevel="1" x14ac:dyDescent="0.25">
      <c r="A28" s="143" t="s">
        <v>37</v>
      </c>
      <c r="B28" s="144"/>
      <c r="C28" s="140"/>
      <c r="D28" s="25" t="e">
        <f t="shared" si="0"/>
        <v>#DIV/0!</v>
      </c>
      <c r="E28" s="140"/>
      <c r="F28" s="25" t="e">
        <f t="shared" si="1"/>
        <v>#DIV/0!</v>
      </c>
      <c r="G28" s="140"/>
      <c r="H28" s="10" t="e">
        <f t="shared" si="2"/>
        <v>#DIV/0!</v>
      </c>
      <c r="I28" s="140"/>
      <c r="J28" s="10" t="e">
        <f t="shared" si="3"/>
        <v>#DIV/0!</v>
      </c>
      <c r="K28" s="140"/>
      <c r="L28" s="10" t="e">
        <f t="shared" si="11"/>
        <v>#DIV/0!</v>
      </c>
      <c r="M28" s="140"/>
      <c r="N28" s="10" t="e">
        <f t="shared" si="4"/>
        <v>#DIV/0!</v>
      </c>
      <c r="O28" s="141"/>
      <c r="P28" s="141"/>
      <c r="Q28" s="11">
        <f t="shared" si="5"/>
        <v>0</v>
      </c>
      <c r="R28" s="142"/>
      <c r="S28" s="11">
        <f t="shared" si="6"/>
        <v>0</v>
      </c>
      <c r="T28" s="10" t="e">
        <f t="shared" si="12"/>
        <v>#DIV/0!</v>
      </c>
      <c r="U28" s="10" t="e">
        <f t="shared" si="7"/>
        <v>#DIV/0!</v>
      </c>
      <c r="V28" s="14">
        <f t="shared" si="8"/>
        <v>0</v>
      </c>
      <c r="W28"/>
      <c r="X28" s="33"/>
      <c r="Y28"/>
      <c r="Z28"/>
      <c r="AA28"/>
    </row>
    <row r="29" spans="1:39" ht="15" hidden="1" customHeight="1" outlineLevel="1" x14ac:dyDescent="0.25">
      <c r="A29" s="143" t="s">
        <v>38</v>
      </c>
      <c r="B29" s="144"/>
      <c r="C29" s="140"/>
      <c r="D29" s="25" t="e">
        <f t="shared" si="0"/>
        <v>#DIV/0!</v>
      </c>
      <c r="E29" s="140"/>
      <c r="F29" s="25" t="e">
        <f t="shared" si="1"/>
        <v>#DIV/0!</v>
      </c>
      <c r="G29" s="140"/>
      <c r="H29" s="10" t="e">
        <f t="shared" si="2"/>
        <v>#DIV/0!</v>
      </c>
      <c r="I29" s="140"/>
      <c r="J29" s="10" t="e">
        <f t="shared" si="3"/>
        <v>#DIV/0!</v>
      </c>
      <c r="K29" s="140"/>
      <c r="L29" s="10" t="e">
        <f t="shared" si="11"/>
        <v>#DIV/0!</v>
      </c>
      <c r="M29" s="140"/>
      <c r="N29" s="10" t="e">
        <f t="shared" si="4"/>
        <v>#DIV/0!</v>
      </c>
      <c r="O29" s="141"/>
      <c r="P29" s="141"/>
      <c r="Q29" s="11">
        <f t="shared" si="5"/>
        <v>0</v>
      </c>
      <c r="R29" s="142"/>
      <c r="S29" s="11">
        <f t="shared" si="6"/>
        <v>0</v>
      </c>
      <c r="T29" s="10" t="e">
        <f t="shared" si="12"/>
        <v>#DIV/0!</v>
      </c>
      <c r="U29" s="10" t="e">
        <f t="shared" si="7"/>
        <v>#DIV/0!</v>
      </c>
      <c r="V29" s="14">
        <f t="shared" si="8"/>
        <v>0</v>
      </c>
      <c r="W29"/>
      <c r="X29" s="33"/>
      <c r="Y29"/>
      <c r="Z29"/>
      <c r="AA29"/>
    </row>
    <row r="30" spans="1:39" ht="15" hidden="1" customHeight="1" outlineLevel="1" thickBot="1" x14ac:dyDescent="0.3">
      <c r="A30" s="143" t="s">
        <v>39</v>
      </c>
      <c r="B30" s="144"/>
      <c r="C30" s="140"/>
      <c r="D30" s="25" t="e">
        <f t="shared" si="0"/>
        <v>#DIV/0!</v>
      </c>
      <c r="E30" s="140"/>
      <c r="F30" s="25" t="e">
        <f t="shared" si="1"/>
        <v>#DIV/0!</v>
      </c>
      <c r="G30" s="140"/>
      <c r="H30" s="10" t="e">
        <f t="shared" si="2"/>
        <v>#DIV/0!</v>
      </c>
      <c r="I30" s="140"/>
      <c r="J30" s="10" t="e">
        <f t="shared" si="3"/>
        <v>#DIV/0!</v>
      </c>
      <c r="K30" s="140"/>
      <c r="L30" s="10" t="e">
        <f t="shared" si="11"/>
        <v>#DIV/0!</v>
      </c>
      <c r="M30" s="140"/>
      <c r="N30" s="10" t="e">
        <f t="shared" si="4"/>
        <v>#DIV/0!</v>
      </c>
      <c r="O30" s="141"/>
      <c r="P30" s="141"/>
      <c r="Q30" s="11">
        <f t="shared" si="5"/>
        <v>0</v>
      </c>
      <c r="R30" s="142"/>
      <c r="S30" s="11">
        <f t="shared" si="6"/>
        <v>0</v>
      </c>
      <c r="T30" s="10" t="e">
        <f t="shared" si="12"/>
        <v>#DIV/0!</v>
      </c>
      <c r="U30" s="10" t="e">
        <f t="shared" si="7"/>
        <v>#DIV/0!</v>
      </c>
      <c r="V30" s="14">
        <f t="shared" si="8"/>
        <v>0</v>
      </c>
      <c r="W30"/>
      <c r="X30" s="33"/>
      <c r="Y30"/>
      <c r="Z30"/>
      <c r="AA30"/>
    </row>
    <row r="31" spans="1:39" s="20" customFormat="1" ht="18" customHeight="1" collapsed="1" thickBot="1" x14ac:dyDescent="0.3">
      <c r="A31" s="26" t="s">
        <v>40</v>
      </c>
      <c r="B31" s="27"/>
      <c r="C31" s="28">
        <f>SUM(C9:C30)</f>
        <v>90</v>
      </c>
      <c r="D31" s="29">
        <f t="shared" si="0"/>
        <v>0.2608695652173913</v>
      </c>
      <c r="E31" s="28">
        <f>SUM(E9:E30)</f>
        <v>40</v>
      </c>
      <c r="F31" s="29">
        <f t="shared" si="1"/>
        <v>0.11594202898550725</v>
      </c>
      <c r="G31" s="28">
        <f>SUM(G9:G30)</f>
        <v>55</v>
      </c>
      <c r="H31" s="29">
        <f t="shared" si="2"/>
        <v>0.15942028985507245</v>
      </c>
      <c r="I31" s="28">
        <f>SUM(I9:I30)</f>
        <v>50</v>
      </c>
      <c r="J31" s="29">
        <f t="shared" si="3"/>
        <v>0.14492753623188406</v>
      </c>
      <c r="K31" s="28">
        <f>SUM(K9:K30)</f>
        <v>65</v>
      </c>
      <c r="L31" s="29">
        <f t="shared" si="11"/>
        <v>0.18840579710144928</v>
      </c>
      <c r="M31" s="28">
        <f>SUM(M9:M30)</f>
        <v>45</v>
      </c>
      <c r="N31" s="29">
        <f t="shared" si="4"/>
        <v>0.13043478260869565</v>
      </c>
      <c r="O31" s="30">
        <f>SUM(O9:O30)</f>
        <v>0</v>
      </c>
      <c r="P31" s="30">
        <f>SUM(P9:P30)</f>
        <v>0</v>
      </c>
      <c r="Q31" s="30">
        <f t="shared" si="5"/>
        <v>345</v>
      </c>
      <c r="R31" s="30">
        <f>SUM(R9:R30)</f>
        <v>400</v>
      </c>
      <c r="S31" s="30">
        <f t="shared" si="6"/>
        <v>55</v>
      </c>
      <c r="T31" s="29">
        <f>S31/R31</f>
        <v>0.13750000000000001</v>
      </c>
      <c r="U31" s="29">
        <f t="shared" si="7"/>
        <v>0.86250000000000004</v>
      </c>
      <c r="V31" s="27">
        <f t="shared" si="8"/>
        <v>345</v>
      </c>
      <c r="W31" s="19"/>
      <c r="X31" s="33"/>
      <c r="Y31" s="19"/>
      <c r="Z31" s="19"/>
      <c r="AA31" s="19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ht="21" customHeight="1" thickBot="1" x14ac:dyDescent="0.3">
      <c r="A32" s="96" t="s">
        <v>91</v>
      </c>
      <c r="B32" s="21"/>
      <c r="C32" s="22">
        <f>C8+C31</f>
        <v>180</v>
      </c>
      <c r="D32" s="23">
        <f t="shared" si="0"/>
        <v>0.19672131147540983</v>
      </c>
      <c r="E32" s="22">
        <f>E8+E31</f>
        <v>160</v>
      </c>
      <c r="F32" s="23">
        <f t="shared" si="1"/>
        <v>0.17486338797814208</v>
      </c>
      <c r="G32" s="22">
        <f>G8+G31</f>
        <v>135</v>
      </c>
      <c r="H32" s="23">
        <f t="shared" si="2"/>
        <v>0.14754098360655737</v>
      </c>
      <c r="I32" s="22">
        <f>I8+I31</f>
        <v>190</v>
      </c>
      <c r="J32" s="23">
        <f t="shared" si="3"/>
        <v>0.20765027322404372</v>
      </c>
      <c r="K32" s="22">
        <f>K8+K31</f>
        <v>115</v>
      </c>
      <c r="L32" s="23">
        <f t="shared" si="11"/>
        <v>0.12568306010928962</v>
      </c>
      <c r="M32" s="22">
        <f>M8+M31</f>
        <v>135</v>
      </c>
      <c r="N32" s="23">
        <f t="shared" si="4"/>
        <v>0.14754098360655737</v>
      </c>
      <c r="O32" s="22">
        <f>O8+O31</f>
        <v>3</v>
      </c>
      <c r="P32" s="22">
        <f>P8+P31</f>
        <v>2</v>
      </c>
      <c r="Q32" s="24">
        <f t="shared" si="5"/>
        <v>920</v>
      </c>
      <c r="R32" s="22">
        <f>R8+R31</f>
        <v>2492</v>
      </c>
      <c r="S32" s="24">
        <f t="shared" si="6"/>
        <v>1572</v>
      </c>
      <c r="T32" s="23">
        <f>S32/R32</f>
        <v>0.6308186195826645</v>
      </c>
      <c r="U32" s="23">
        <f t="shared" si="7"/>
        <v>0.36918138041733545</v>
      </c>
      <c r="V32" s="21">
        <f t="shared" si="8"/>
        <v>915</v>
      </c>
      <c r="W32"/>
      <c r="X32" s="33"/>
      <c r="Y32"/>
      <c r="Z32"/>
      <c r="AA32"/>
    </row>
    <row r="33" spans="1:27" ht="16.5" thickBot="1" x14ac:dyDescent="0.3">
      <c r="A33" s="9"/>
      <c r="C33" s="16"/>
      <c r="E33" s="16"/>
      <c r="G33" s="16"/>
      <c r="I33" s="16"/>
      <c r="K33" s="16"/>
      <c r="M33" s="16"/>
      <c r="O33" s="12"/>
      <c r="P33" s="12"/>
      <c r="Q33" s="3"/>
      <c r="R33" s="3"/>
      <c r="S33" s="3"/>
      <c r="T33" s="3"/>
      <c r="U33" s="3"/>
      <c r="V33" s="15"/>
    </row>
    <row r="34" spans="1:27" s="7" customFormat="1" ht="27.75" customHeight="1" thickBot="1" x14ac:dyDescent="0.3">
      <c r="B34" s="5"/>
      <c r="C34" s="230" t="s">
        <v>98</v>
      </c>
      <c r="D34" s="231"/>
      <c r="E34" s="231"/>
      <c r="F34" s="231"/>
      <c r="G34" s="231"/>
      <c r="H34" s="231"/>
      <c r="I34" s="231"/>
      <c r="J34" s="231"/>
      <c r="K34" s="231"/>
      <c r="L34" s="232"/>
      <c r="M34" s="17"/>
      <c r="N34" s="6"/>
      <c r="O34" s="13"/>
      <c r="P34" s="13"/>
      <c r="Q34" s="5"/>
      <c r="R34" s="5"/>
      <c r="S34" s="5"/>
      <c r="T34" s="5"/>
      <c r="U34" s="5"/>
      <c r="V34" s="13"/>
      <c r="W34" s="5"/>
      <c r="X34" s="83"/>
      <c r="Y34" s="6"/>
      <c r="Z34" s="5"/>
      <c r="AA34" s="5"/>
    </row>
    <row r="35" spans="1:27" x14ac:dyDescent="0.25">
      <c r="A35" s="9"/>
      <c r="C35" s="137"/>
      <c r="E35" s="16"/>
      <c r="G35" s="16"/>
      <c r="I35" s="16"/>
      <c r="K35" s="16"/>
      <c r="M35" s="16"/>
      <c r="N35" s="2"/>
      <c r="O35" s="82"/>
      <c r="P35" s="4"/>
      <c r="R35" s="3"/>
      <c r="S35" s="1"/>
      <c r="T35" s="1"/>
      <c r="U35" s="1"/>
      <c r="V35" s="1"/>
      <c r="W35" s="1"/>
      <c r="X35" s="1"/>
      <c r="Y35" s="1"/>
      <c r="Z35" s="1"/>
      <c r="AA35" s="1"/>
    </row>
    <row r="36" spans="1:27" s="7" customFormat="1" x14ac:dyDescent="0.25">
      <c r="B36" s="5"/>
      <c r="C36" s="17"/>
      <c r="D36" s="6"/>
      <c r="E36" s="17"/>
      <c r="F36" s="48" t="str">
        <f>IF(Q2&gt;R2,"ERROR Mas VOTOS que VOTANTES Mesa 1T"," ")</f>
        <v xml:space="preserve"> </v>
      </c>
      <c r="G36" s="17"/>
      <c r="H36" s="6"/>
      <c r="I36" s="17"/>
      <c r="J36" s="6"/>
      <c r="K36" s="17"/>
      <c r="L36" s="6"/>
      <c r="M36" s="17"/>
      <c r="N36" s="5"/>
      <c r="O36" s="83"/>
      <c r="P36" s="6"/>
      <c r="Q36" s="5"/>
      <c r="R36" s="5"/>
    </row>
    <row r="37" spans="1:27" s="7" customFormat="1" ht="16.5" customHeight="1" x14ac:dyDescent="0.25">
      <c r="B37" s="5"/>
      <c r="C37" s="17"/>
      <c r="D37" s="6"/>
      <c r="E37" s="17"/>
      <c r="F37" s="48" t="str">
        <f>IF(Q3&gt;R3,"ERROR Mas VOTOS que VOTANTES Mesa 2T"," ")</f>
        <v xml:space="preserve"> </v>
      </c>
      <c r="G37" s="17"/>
      <c r="H37" s="6"/>
      <c r="I37" s="17"/>
      <c r="J37" s="6"/>
      <c r="K37" s="17"/>
      <c r="L37" s="6"/>
      <c r="M37" s="17"/>
      <c r="N37" s="5"/>
      <c r="O37" s="83"/>
      <c r="P37" s="6"/>
      <c r="Q37" s="5"/>
      <c r="R37" s="5"/>
    </row>
    <row r="38" spans="1:27" s="7" customFormat="1" ht="16.5" customHeight="1" x14ac:dyDescent="0.25">
      <c r="B38" s="5"/>
      <c r="C38" s="17"/>
      <c r="D38" s="6"/>
      <c r="E38" s="17"/>
      <c r="F38" s="48" t="str">
        <f>IF(Q4&gt;R4,"ERROR Mas VOTOS que VOTANTES Mesa 3T"," ")</f>
        <v xml:space="preserve"> </v>
      </c>
      <c r="G38" s="17"/>
      <c r="H38" s="6"/>
      <c r="I38" s="17"/>
      <c r="J38" s="6"/>
      <c r="K38" s="17"/>
      <c r="L38" s="6"/>
      <c r="M38" s="17"/>
      <c r="N38" s="5"/>
      <c r="O38" s="83"/>
      <c r="P38" s="6"/>
      <c r="Q38" s="5"/>
      <c r="R38" s="5"/>
    </row>
    <row r="39" spans="1:27" s="7" customFormat="1" x14ac:dyDescent="0.25">
      <c r="B39" s="8"/>
      <c r="C39" s="17"/>
      <c r="D39" s="6"/>
      <c r="E39" s="17"/>
      <c r="F39" s="48" t="str">
        <f>IF(Q5&gt;R5,"ERROR Mas VOTOS que VOTANTES Mesa 4T"," ")</f>
        <v xml:space="preserve"> </v>
      </c>
      <c r="G39" s="17"/>
      <c r="H39" s="6"/>
      <c r="I39" s="17"/>
      <c r="J39" s="6"/>
      <c r="K39" s="17"/>
      <c r="L39" s="6"/>
      <c r="M39" s="17"/>
      <c r="N39" s="5"/>
      <c r="O39" s="83"/>
      <c r="P39" s="6"/>
      <c r="Q39" s="5"/>
      <c r="R39" s="5"/>
    </row>
    <row r="40" spans="1:27" s="7" customFormat="1" x14ac:dyDescent="0.25">
      <c r="B40" s="8"/>
      <c r="C40" s="17"/>
      <c r="D40" s="6"/>
      <c r="E40" s="17"/>
      <c r="F40" s="48" t="str">
        <f>IF(Q6&gt;R6,"ERROR Mas VOTOS que VOTANTES Mesa 5T"," ")</f>
        <v xml:space="preserve"> </v>
      </c>
      <c r="G40" s="17"/>
      <c r="H40" s="6"/>
      <c r="I40" s="17"/>
      <c r="J40" s="6"/>
      <c r="K40" s="17"/>
      <c r="L40" s="6"/>
      <c r="M40" s="17"/>
      <c r="N40" s="5"/>
      <c r="O40" s="83"/>
      <c r="P40" s="6"/>
      <c r="Q40" s="5"/>
      <c r="R40" s="5"/>
    </row>
    <row r="41" spans="1:27" s="7" customFormat="1" x14ac:dyDescent="0.25">
      <c r="B41" s="8"/>
      <c r="C41" s="17"/>
      <c r="D41" s="6"/>
      <c r="E41" s="17"/>
      <c r="F41" s="48" t="str">
        <f>IF(Q7&gt;R7,"ERROR Mas VOTOS que VOTANTES Mesa 6T"," ")</f>
        <v xml:space="preserve"> </v>
      </c>
      <c r="G41" s="17"/>
      <c r="H41" s="6"/>
      <c r="I41" s="17"/>
      <c r="J41" s="6"/>
      <c r="K41" s="17"/>
      <c r="L41" s="6"/>
      <c r="M41" s="17"/>
      <c r="N41" s="5"/>
      <c r="O41" s="83"/>
      <c r="P41" s="6"/>
      <c r="Q41" s="5"/>
      <c r="R41" s="5"/>
    </row>
    <row r="42" spans="1:27" s="7" customFormat="1" x14ac:dyDescent="0.25">
      <c r="B42" s="8"/>
      <c r="C42" s="17"/>
      <c r="D42" s="6"/>
      <c r="E42" s="17"/>
      <c r="F42" s="80"/>
      <c r="G42" s="17"/>
      <c r="H42" s="6"/>
      <c r="I42" s="17"/>
      <c r="J42" s="6"/>
      <c r="K42" s="17"/>
      <c r="L42" s="6"/>
      <c r="M42" s="17"/>
      <c r="N42" s="6"/>
      <c r="O42" s="13"/>
      <c r="P42" s="13"/>
      <c r="Q42" s="5"/>
      <c r="R42" s="5"/>
      <c r="S42" s="5"/>
      <c r="T42" s="5"/>
      <c r="U42" s="5"/>
      <c r="V42" s="13"/>
      <c r="W42" s="5"/>
      <c r="X42" s="83"/>
      <c r="Y42" s="6"/>
      <c r="Z42" s="5"/>
      <c r="AA42" s="5"/>
    </row>
    <row r="43" spans="1:27" x14ac:dyDescent="0.25">
      <c r="C43" s="16"/>
      <c r="E43" s="16"/>
      <c r="G43" s="16"/>
      <c r="I43" s="16"/>
      <c r="K43" s="16"/>
      <c r="M43" s="16"/>
      <c r="O43" s="47"/>
      <c r="P43" s="12"/>
      <c r="Q43" s="3"/>
      <c r="R43" s="3"/>
      <c r="S43" s="3"/>
      <c r="T43" s="3"/>
      <c r="U43" s="3"/>
      <c r="V43" s="15"/>
    </row>
    <row r="59" spans="3:22" x14ac:dyDescent="0.25">
      <c r="C59" s="16"/>
      <c r="E59" s="16"/>
      <c r="G59" s="16"/>
      <c r="I59" s="16"/>
      <c r="K59" s="16"/>
      <c r="M59" s="16"/>
      <c r="O59" s="12"/>
      <c r="P59" s="12"/>
      <c r="Q59" s="3"/>
      <c r="R59" s="3"/>
      <c r="S59" s="3"/>
      <c r="T59" s="3"/>
      <c r="U59" s="3"/>
      <c r="V59" s="15"/>
    </row>
    <row r="438" spans="3:22" x14ac:dyDescent="0.25">
      <c r="C438" s="16"/>
      <c r="E438" s="16"/>
      <c r="G438" s="16"/>
      <c r="I438" s="16"/>
      <c r="K438" s="16"/>
      <c r="M438" s="16"/>
      <c r="O438" s="12"/>
      <c r="P438" s="12"/>
      <c r="Q438" s="3"/>
      <c r="R438" s="3"/>
      <c r="S438" s="3"/>
      <c r="T438" s="3"/>
      <c r="U438" s="3"/>
      <c r="V438" s="15"/>
    </row>
  </sheetData>
  <sheetProtection password="DC36" sheet="1" objects="1" scenarios="1"/>
  <mergeCells count="1">
    <mergeCell ref="C34:L34"/>
  </mergeCells>
  <phoneticPr fontId="6" type="noConversion"/>
  <conditionalFormatting sqref="D8">
    <cfRule type="cellIs" dxfId="5" priority="6" operator="lessThan">
      <formula>0.05</formula>
    </cfRule>
  </conditionalFormatting>
  <conditionalFormatting sqref="F8">
    <cfRule type="cellIs" dxfId="4" priority="5" operator="lessThan">
      <formula>0.05</formula>
    </cfRule>
  </conditionalFormatting>
  <conditionalFormatting sqref="H8">
    <cfRule type="cellIs" dxfId="3" priority="4" operator="lessThan">
      <formula>0.05</formula>
    </cfRule>
  </conditionalFormatting>
  <conditionalFormatting sqref="J8">
    <cfRule type="cellIs" dxfId="2" priority="3" operator="lessThan">
      <formula>0.05</formula>
    </cfRule>
  </conditionalFormatting>
  <conditionalFormatting sqref="L8">
    <cfRule type="cellIs" dxfId="1" priority="2" operator="lessThan">
      <formula>0.05</formula>
    </cfRule>
  </conditionalFormatting>
  <conditionalFormatting sqref="N8">
    <cfRule type="cellIs" dxfId="0" priority="1" operator="lessThan">
      <formula>0.05</formula>
    </cfRule>
  </conditionalFormatting>
  <printOptions horizontalCentered="1" verticalCentered="1"/>
  <pageMargins left="0.25" right="0.27" top="0.49" bottom="0.39370078740157483" header="0.23" footer="0.51181102362204722"/>
  <pageSetup paperSize="9" orientation="landscape" horizontalDpi="300" verticalDpi="300" r:id="rId1"/>
  <headerFooter alignWithMargins="0">
    <oddHeader>&amp;C&amp;"Arial,Negrita"&amp;12&amp;A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5"/>
  <sheetViews>
    <sheetView zoomScale="85" zoomScaleNormal="85" workbookViewId="0">
      <selection activeCell="A56" sqref="A56"/>
    </sheetView>
  </sheetViews>
  <sheetFormatPr baseColWidth="10" defaultColWidth="9.140625" defaultRowHeight="26.25" x14ac:dyDescent="0.4"/>
  <cols>
    <col min="1" max="1" width="64.28515625" style="220" customWidth="1"/>
    <col min="2" max="6" width="6.7109375" style="221" customWidth="1"/>
    <col min="7" max="7" width="1.7109375" style="221" customWidth="1"/>
    <col min="8" max="12" width="6.7109375" style="221" customWidth="1"/>
    <col min="13" max="13" width="1.7109375" style="221" customWidth="1"/>
    <col min="14" max="18" width="6.7109375" style="221" customWidth="1"/>
    <col min="19" max="19" width="1.7109375" style="221" customWidth="1"/>
    <col min="20" max="24" width="6.7109375" style="221" customWidth="1"/>
    <col min="25" max="25" width="1.7109375" style="221" customWidth="1"/>
    <col min="26" max="30" width="6.7109375" style="221" customWidth="1"/>
    <col min="31" max="31" width="1.7109375" style="221" customWidth="1"/>
    <col min="32" max="36" width="6.7109375" style="221" customWidth="1"/>
    <col min="37" max="37" width="1.7109375" style="221" customWidth="1"/>
    <col min="38" max="42" width="6.7109375" style="221" customWidth="1"/>
    <col min="43" max="43" width="1.7109375" style="221" customWidth="1"/>
    <col min="44" max="48" width="6.7109375" style="221" customWidth="1"/>
    <col min="49" max="49" width="1.7109375" style="221" customWidth="1"/>
    <col min="50" max="54" width="6.7109375" style="221" customWidth="1"/>
    <col min="55" max="55" width="1.7109375" style="221" customWidth="1"/>
    <col min="56" max="60" width="6.7109375" style="221" customWidth="1"/>
    <col min="61" max="61" width="6.7109375" style="222" customWidth="1"/>
    <col min="62" max="16384" width="9.140625" style="221"/>
  </cols>
  <sheetData>
    <row r="1" spans="1:61" s="219" customFormat="1" ht="97.5" customHeight="1" x14ac:dyDescent="0.2">
      <c r="L1" s="219" t="s">
        <v>95</v>
      </c>
      <c r="AF1" s="219" t="s">
        <v>96</v>
      </c>
    </row>
    <row r="2" spans="1:61" ht="95.25" customHeight="1" x14ac:dyDescent="0.4"/>
    <row r="3" spans="1:61" s="223" customFormat="1" ht="15" customHeight="1" thickBot="1" x14ac:dyDescent="0.35">
      <c r="F3" s="223">
        <v>5</v>
      </c>
      <c r="L3" s="223">
        <f>F3+5</f>
        <v>10</v>
      </c>
      <c r="R3" s="223">
        <f>L3+5</f>
        <v>15</v>
      </c>
      <c r="X3" s="223">
        <f>R3+5</f>
        <v>20</v>
      </c>
      <c r="AD3" s="223">
        <f>X3+5</f>
        <v>25</v>
      </c>
      <c r="AJ3" s="223">
        <f>AD3+5</f>
        <v>30</v>
      </c>
      <c r="AP3" s="223">
        <f>AJ3+5</f>
        <v>35</v>
      </c>
      <c r="AV3" s="223">
        <f>AP3+5</f>
        <v>40</v>
      </c>
      <c r="BB3" s="223">
        <f>AV3+5</f>
        <v>45</v>
      </c>
      <c r="BH3" s="223">
        <f>BB3+5</f>
        <v>50</v>
      </c>
    </row>
    <row r="4" spans="1:61" ht="30" customHeight="1" x14ac:dyDescent="0.35">
      <c r="A4" s="225" t="str">
        <f>'ESCRUTINIO ELECCIONES 2011'!C1</f>
        <v>CCP</v>
      </c>
      <c r="B4" s="224"/>
      <c r="C4" s="224"/>
      <c r="D4" s="224"/>
      <c r="E4" s="224"/>
      <c r="F4" s="224"/>
      <c r="H4" s="224"/>
      <c r="I4" s="224"/>
      <c r="J4" s="224"/>
      <c r="K4" s="224"/>
      <c r="L4" s="224"/>
      <c r="N4" s="224"/>
      <c r="O4" s="224"/>
      <c r="P4" s="224"/>
      <c r="Q4" s="224"/>
      <c r="R4" s="224"/>
      <c r="T4" s="224"/>
      <c r="U4" s="224"/>
      <c r="V4" s="224"/>
      <c r="W4" s="224"/>
      <c r="X4" s="224"/>
      <c r="Z4" s="224"/>
      <c r="AA4" s="224"/>
      <c r="AB4" s="224"/>
      <c r="AC4" s="224"/>
      <c r="AD4" s="224"/>
      <c r="AF4" s="224"/>
      <c r="AG4" s="224"/>
      <c r="AH4" s="224"/>
      <c r="AI4" s="224"/>
      <c r="AJ4" s="224"/>
      <c r="AL4" s="224"/>
      <c r="AM4" s="224"/>
      <c r="AN4" s="224"/>
      <c r="AO4" s="224"/>
      <c r="AP4" s="224"/>
      <c r="AR4" s="224"/>
      <c r="AS4" s="224"/>
      <c r="AT4" s="224"/>
      <c r="AU4" s="224"/>
      <c r="AV4" s="224"/>
      <c r="AX4" s="224"/>
      <c r="AY4" s="224"/>
      <c r="AZ4" s="224"/>
      <c r="BA4" s="224"/>
      <c r="BB4" s="224"/>
      <c r="BD4" s="224"/>
      <c r="BE4" s="224"/>
      <c r="BF4" s="224"/>
      <c r="BG4" s="224"/>
      <c r="BH4" s="224"/>
      <c r="BI4" s="222">
        <f>BH3</f>
        <v>50</v>
      </c>
    </row>
    <row r="5" spans="1:61" s="223" customFormat="1" ht="15" customHeight="1" x14ac:dyDescent="0.3">
      <c r="A5" s="226"/>
      <c r="F5" s="223">
        <f>BH3+5</f>
        <v>55</v>
      </c>
      <c r="L5" s="223">
        <f>F5+5</f>
        <v>60</v>
      </c>
      <c r="R5" s="223">
        <f>L5+5</f>
        <v>65</v>
      </c>
      <c r="X5" s="223">
        <f>R5+5</f>
        <v>70</v>
      </c>
      <c r="AD5" s="223">
        <f>X5+5</f>
        <v>75</v>
      </c>
      <c r="AJ5" s="223">
        <f>AD5+5</f>
        <v>80</v>
      </c>
      <c r="AP5" s="223">
        <f>AJ5+5</f>
        <v>85</v>
      </c>
      <c r="AV5" s="223">
        <f>AP5+5</f>
        <v>90</v>
      </c>
      <c r="BB5" s="223">
        <f>AV5+5</f>
        <v>95</v>
      </c>
      <c r="BH5" s="223">
        <f>BB5+5</f>
        <v>100</v>
      </c>
    </row>
    <row r="6" spans="1:61" ht="30" customHeight="1" x14ac:dyDescent="0.35">
      <c r="A6" s="226"/>
      <c r="B6" s="224"/>
      <c r="C6" s="224"/>
      <c r="D6" s="224"/>
      <c r="E6" s="224"/>
      <c r="F6" s="224"/>
      <c r="H6" s="224"/>
      <c r="I6" s="224"/>
      <c r="J6" s="224"/>
      <c r="K6" s="224"/>
      <c r="L6" s="224"/>
      <c r="N6" s="224"/>
      <c r="O6" s="224"/>
      <c r="P6" s="224"/>
      <c r="Q6" s="224"/>
      <c r="R6" s="224"/>
      <c r="T6" s="224"/>
      <c r="U6" s="224"/>
      <c r="V6" s="224"/>
      <c r="W6" s="224"/>
      <c r="X6" s="224"/>
      <c r="Z6" s="224"/>
      <c r="AA6" s="224"/>
      <c r="AB6" s="224"/>
      <c r="AC6" s="224"/>
      <c r="AD6" s="224"/>
      <c r="AF6" s="224"/>
      <c r="AG6" s="224"/>
      <c r="AH6" s="224"/>
      <c r="AI6" s="224"/>
      <c r="AJ6" s="224"/>
      <c r="AL6" s="224"/>
      <c r="AM6" s="224"/>
      <c r="AN6" s="224"/>
      <c r="AO6" s="224"/>
      <c r="AP6" s="224"/>
      <c r="AR6" s="224"/>
      <c r="AS6" s="224"/>
      <c r="AT6" s="224"/>
      <c r="AU6" s="224"/>
      <c r="AV6" s="224"/>
      <c r="AX6" s="224"/>
      <c r="AY6" s="224"/>
      <c r="AZ6" s="224"/>
      <c r="BA6" s="224"/>
      <c r="BB6" s="224"/>
      <c r="BD6" s="224"/>
      <c r="BE6" s="224"/>
      <c r="BF6" s="224"/>
      <c r="BG6" s="224"/>
      <c r="BH6" s="224"/>
      <c r="BI6" s="222">
        <f>BH5</f>
        <v>100</v>
      </c>
    </row>
    <row r="7" spans="1:61" s="223" customFormat="1" ht="15" customHeight="1" x14ac:dyDescent="0.3">
      <c r="A7" s="226"/>
      <c r="F7" s="223">
        <f>BH5+5</f>
        <v>105</v>
      </c>
      <c r="L7" s="223">
        <f>F7+5</f>
        <v>110</v>
      </c>
      <c r="R7" s="223">
        <f>L7+5</f>
        <v>115</v>
      </c>
      <c r="X7" s="223">
        <f>R7+5</f>
        <v>120</v>
      </c>
      <c r="AD7" s="223">
        <f>X7+5</f>
        <v>125</v>
      </c>
      <c r="AJ7" s="223">
        <f>AD7+5</f>
        <v>130</v>
      </c>
      <c r="AP7" s="223">
        <f>AJ7+5</f>
        <v>135</v>
      </c>
      <c r="AV7" s="223">
        <f>AP7+5</f>
        <v>140</v>
      </c>
      <c r="BB7" s="223">
        <f>AV7+5</f>
        <v>145</v>
      </c>
      <c r="BH7" s="223">
        <f>BB7+5</f>
        <v>150</v>
      </c>
    </row>
    <row r="8" spans="1:61" ht="30" customHeight="1" x14ac:dyDescent="0.35">
      <c r="A8" s="226"/>
      <c r="B8" s="224"/>
      <c r="C8" s="224"/>
      <c r="D8" s="224"/>
      <c r="E8" s="224"/>
      <c r="F8" s="224"/>
      <c r="H8" s="224"/>
      <c r="I8" s="224"/>
      <c r="J8" s="224"/>
      <c r="K8" s="224"/>
      <c r="L8" s="224"/>
      <c r="N8" s="224"/>
      <c r="O8" s="224"/>
      <c r="P8" s="224"/>
      <c r="Q8" s="224"/>
      <c r="R8" s="224"/>
      <c r="T8" s="224"/>
      <c r="U8" s="224"/>
      <c r="V8" s="224"/>
      <c r="W8" s="224"/>
      <c r="X8" s="224"/>
      <c r="Z8" s="224"/>
      <c r="AA8" s="224"/>
      <c r="AB8" s="224"/>
      <c r="AC8" s="224"/>
      <c r="AD8" s="224"/>
      <c r="AF8" s="224"/>
      <c r="AG8" s="224"/>
      <c r="AH8" s="224"/>
      <c r="AI8" s="224"/>
      <c r="AJ8" s="224"/>
      <c r="AL8" s="224"/>
      <c r="AM8" s="224"/>
      <c r="AN8" s="224"/>
      <c r="AO8" s="224"/>
      <c r="AP8" s="224"/>
      <c r="AR8" s="224"/>
      <c r="AS8" s="224"/>
      <c r="AT8" s="224"/>
      <c r="AU8" s="224"/>
      <c r="AV8" s="224"/>
      <c r="AX8" s="224"/>
      <c r="AY8" s="224"/>
      <c r="AZ8" s="224"/>
      <c r="BA8" s="224"/>
      <c r="BB8" s="224"/>
      <c r="BD8" s="224"/>
      <c r="BE8" s="224"/>
      <c r="BF8" s="224"/>
      <c r="BG8" s="224"/>
      <c r="BH8" s="224"/>
      <c r="BI8" s="222">
        <f>BH7</f>
        <v>150</v>
      </c>
    </row>
    <row r="9" spans="1:61" s="223" customFormat="1" ht="15" customHeight="1" x14ac:dyDescent="0.3">
      <c r="A9" s="226"/>
      <c r="F9" s="223">
        <f>BH7+5</f>
        <v>155</v>
      </c>
      <c r="L9" s="223">
        <f>F9+5</f>
        <v>160</v>
      </c>
      <c r="R9" s="223">
        <f>L9+5</f>
        <v>165</v>
      </c>
      <c r="X9" s="223">
        <f>R9+5</f>
        <v>170</v>
      </c>
      <c r="AD9" s="223">
        <f>X9+5</f>
        <v>175</v>
      </c>
      <c r="AJ9" s="223">
        <f>AD9+5</f>
        <v>180</v>
      </c>
      <c r="AP9" s="223">
        <f>AJ9+5</f>
        <v>185</v>
      </c>
      <c r="AV9" s="223">
        <f>AP9+5</f>
        <v>190</v>
      </c>
      <c r="BB9" s="223">
        <f>AV9+5</f>
        <v>195</v>
      </c>
      <c r="BH9" s="223">
        <f>BB9+5</f>
        <v>200</v>
      </c>
    </row>
    <row r="10" spans="1:61" ht="30" customHeight="1" thickBot="1" x14ac:dyDescent="0.4">
      <c r="A10" s="227"/>
      <c r="B10" s="224"/>
      <c r="C10" s="224"/>
      <c r="D10" s="224"/>
      <c r="E10" s="224"/>
      <c r="F10" s="224"/>
      <c r="H10" s="224"/>
      <c r="I10" s="224"/>
      <c r="J10" s="224"/>
      <c r="K10" s="224"/>
      <c r="L10" s="224"/>
      <c r="N10" s="224"/>
      <c r="O10" s="224"/>
      <c r="P10" s="224"/>
      <c r="Q10" s="224"/>
      <c r="R10" s="224"/>
      <c r="T10" s="224"/>
      <c r="U10" s="224"/>
      <c r="V10" s="224"/>
      <c r="W10" s="224"/>
      <c r="X10" s="224"/>
      <c r="Z10" s="224"/>
      <c r="AA10" s="224"/>
      <c r="AB10" s="224"/>
      <c r="AC10" s="224"/>
      <c r="AD10" s="224"/>
      <c r="AF10" s="224"/>
      <c r="AG10" s="224"/>
      <c r="AH10" s="224"/>
      <c r="AI10" s="224"/>
      <c r="AJ10" s="224"/>
      <c r="AL10" s="224"/>
      <c r="AM10" s="224"/>
      <c r="AN10" s="224"/>
      <c r="AO10" s="224"/>
      <c r="AP10" s="224"/>
      <c r="AR10" s="224"/>
      <c r="AS10" s="224"/>
      <c r="AT10" s="224"/>
      <c r="AU10" s="224"/>
      <c r="AV10" s="224"/>
      <c r="AX10" s="224"/>
      <c r="AY10" s="224"/>
      <c r="AZ10" s="224"/>
      <c r="BA10" s="224"/>
      <c r="BB10" s="224"/>
      <c r="BD10" s="224"/>
      <c r="BE10" s="224"/>
      <c r="BF10" s="224"/>
      <c r="BG10" s="224"/>
      <c r="BH10" s="224"/>
      <c r="BI10" s="222">
        <f>BH9</f>
        <v>200</v>
      </c>
    </row>
    <row r="11" spans="1:61" ht="39.950000000000003" customHeight="1" x14ac:dyDescent="0.4"/>
    <row r="12" spans="1:61" s="223" customFormat="1" ht="15" customHeight="1" thickBot="1" x14ac:dyDescent="0.35">
      <c r="F12" s="223">
        <v>5</v>
      </c>
      <c r="L12" s="223">
        <f>F12+5</f>
        <v>10</v>
      </c>
      <c r="R12" s="223">
        <f>L12+5</f>
        <v>15</v>
      </c>
      <c r="X12" s="223">
        <f>R12+5</f>
        <v>20</v>
      </c>
      <c r="AD12" s="223">
        <f>X12+5</f>
        <v>25</v>
      </c>
      <c r="AJ12" s="223">
        <f>AD12+5</f>
        <v>30</v>
      </c>
      <c r="AP12" s="223">
        <f>AJ12+5</f>
        <v>35</v>
      </c>
      <c r="AV12" s="223">
        <f>AP12+5</f>
        <v>40</v>
      </c>
      <c r="BB12" s="223">
        <f>AV12+5</f>
        <v>45</v>
      </c>
      <c r="BH12" s="223">
        <f>BB12+5</f>
        <v>50</v>
      </c>
    </row>
    <row r="13" spans="1:61" ht="30" customHeight="1" x14ac:dyDescent="0.35">
      <c r="A13" s="225" t="str">
        <f>'ESCRUTINIO ELECCIONES 2011'!E1</f>
        <v>CCOO</v>
      </c>
      <c r="B13" s="224"/>
      <c r="C13" s="224"/>
      <c r="D13" s="224"/>
      <c r="E13" s="224"/>
      <c r="F13" s="224"/>
      <c r="H13" s="224"/>
      <c r="I13" s="224"/>
      <c r="J13" s="224"/>
      <c r="K13" s="224"/>
      <c r="L13" s="224"/>
      <c r="N13" s="224"/>
      <c r="O13" s="224"/>
      <c r="P13" s="224"/>
      <c r="Q13" s="224"/>
      <c r="R13" s="224"/>
      <c r="T13" s="224"/>
      <c r="U13" s="224"/>
      <c r="V13" s="224"/>
      <c r="W13" s="224"/>
      <c r="X13" s="224"/>
      <c r="Z13" s="224"/>
      <c r="AA13" s="224"/>
      <c r="AB13" s="224"/>
      <c r="AC13" s="224"/>
      <c r="AD13" s="224"/>
      <c r="AF13" s="224"/>
      <c r="AG13" s="224"/>
      <c r="AH13" s="224"/>
      <c r="AI13" s="224"/>
      <c r="AJ13" s="224"/>
      <c r="AL13" s="224"/>
      <c r="AM13" s="224"/>
      <c r="AN13" s="224"/>
      <c r="AO13" s="224"/>
      <c r="AP13" s="224"/>
      <c r="AR13" s="224"/>
      <c r="AS13" s="224"/>
      <c r="AT13" s="224"/>
      <c r="AU13" s="224"/>
      <c r="AV13" s="224"/>
      <c r="AX13" s="224"/>
      <c r="AY13" s="224"/>
      <c r="AZ13" s="224"/>
      <c r="BA13" s="224"/>
      <c r="BB13" s="224"/>
      <c r="BD13" s="224"/>
      <c r="BE13" s="224"/>
      <c r="BF13" s="224"/>
      <c r="BG13" s="224"/>
      <c r="BH13" s="224"/>
      <c r="BI13" s="222">
        <f>BH12</f>
        <v>50</v>
      </c>
    </row>
    <row r="14" spans="1:61" s="223" customFormat="1" ht="15" customHeight="1" x14ac:dyDescent="0.3">
      <c r="A14" s="226"/>
      <c r="F14" s="223">
        <f>BH12+5</f>
        <v>55</v>
      </c>
      <c r="L14" s="223">
        <f>F14+5</f>
        <v>60</v>
      </c>
      <c r="R14" s="223">
        <f>L14+5</f>
        <v>65</v>
      </c>
      <c r="X14" s="223">
        <f>R14+5</f>
        <v>70</v>
      </c>
      <c r="AD14" s="223">
        <f>X14+5</f>
        <v>75</v>
      </c>
      <c r="AJ14" s="223">
        <f>AD14+5</f>
        <v>80</v>
      </c>
      <c r="AP14" s="223">
        <f>AJ14+5</f>
        <v>85</v>
      </c>
      <c r="AV14" s="223">
        <f>AP14+5</f>
        <v>90</v>
      </c>
      <c r="BB14" s="223">
        <f>AV14+5</f>
        <v>95</v>
      </c>
      <c r="BH14" s="223">
        <f>BB14+5</f>
        <v>100</v>
      </c>
    </row>
    <row r="15" spans="1:61" ht="30" customHeight="1" x14ac:dyDescent="0.35">
      <c r="A15" s="226"/>
      <c r="B15" s="224"/>
      <c r="C15" s="224"/>
      <c r="D15" s="224"/>
      <c r="E15" s="224"/>
      <c r="F15" s="224"/>
      <c r="H15" s="224"/>
      <c r="I15" s="224"/>
      <c r="J15" s="224"/>
      <c r="K15" s="224"/>
      <c r="L15" s="224"/>
      <c r="N15" s="224"/>
      <c r="O15" s="224"/>
      <c r="P15" s="224"/>
      <c r="Q15" s="224"/>
      <c r="R15" s="224"/>
      <c r="T15" s="224"/>
      <c r="U15" s="224"/>
      <c r="V15" s="224"/>
      <c r="W15" s="224"/>
      <c r="X15" s="224"/>
      <c r="Z15" s="224"/>
      <c r="AA15" s="224"/>
      <c r="AB15" s="224"/>
      <c r="AC15" s="224"/>
      <c r="AD15" s="224"/>
      <c r="AF15" s="224"/>
      <c r="AG15" s="224"/>
      <c r="AH15" s="224"/>
      <c r="AI15" s="224"/>
      <c r="AJ15" s="224"/>
      <c r="AL15" s="224"/>
      <c r="AM15" s="224"/>
      <c r="AN15" s="224"/>
      <c r="AO15" s="224"/>
      <c r="AP15" s="224"/>
      <c r="AR15" s="224"/>
      <c r="AS15" s="224"/>
      <c r="AT15" s="224"/>
      <c r="AU15" s="224"/>
      <c r="AV15" s="224"/>
      <c r="AX15" s="224"/>
      <c r="AY15" s="224"/>
      <c r="AZ15" s="224"/>
      <c r="BA15" s="224"/>
      <c r="BB15" s="224"/>
      <c r="BD15" s="224"/>
      <c r="BE15" s="224"/>
      <c r="BF15" s="224"/>
      <c r="BG15" s="224"/>
      <c r="BH15" s="224"/>
      <c r="BI15" s="222">
        <f>BH14</f>
        <v>100</v>
      </c>
    </row>
    <row r="16" spans="1:61" s="223" customFormat="1" ht="15" customHeight="1" x14ac:dyDescent="0.3">
      <c r="A16" s="226"/>
      <c r="F16" s="223">
        <f>BH14+5</f>
        <v>105</v>
      </c>
      <c r="L16" s="223">
        <f>F16+5</f>
        <v>110</v>
      </c>
      <c r="R16" s="223">
        <f>L16+5</f>
        <v>115</v>
      </c>
      <c r="X16" s="223">
        <f>R16+5</f>
        <v>120</v>
      </c>
      <c r="AD16" s="223">
        <f>X16+5</f>
        <v>125</v>
      </c>
      <c r="AJ16" s="223">
        <f>AD16+5</f>
        <v>130</v>
      </c>
      <c r="AP16" s="223">
        <f>AJ16+5</f>
        <v>135</v>
      </c>
      <c r="AV16" s="223">
        <f>AP16+5</f>
        <v>140</v>
      </c>
      <c r="BB16" s="223">
        <f>AV16+5</f>
        <v>145</v>
      </c>
      <c r="BH16" s="223">
        <f>BB16+5</f>
        <v>150</v>
      </c>
    </row>
    <row r="17" spans="1:61" ht="30" customHeight="1" x14ac:dyDescent="0.35">
      <c r="A17" s="226"/>
      <c r="B17" s="224"/>
      <c r="C17" s="224"/>
      <c r="D17" s="224"/>
      <c r="E17" s="224"/>
      <c r="F17" s="224"/>
      <c r="H17" s="224"/>
      <c r="I17" s="224"/>
      <c r="J17" s="224"/>
      <c r="K17" s="224"/>
      <c r="L17" s="224"/>
      <c r="N17" s="224"/>
      <c r="O17" s="224"/>
      <c r="P17" s="224"/>
      <c r="Q17" s="224"/>
      <c r="R17" s="224"/>
      <c r="T17" s="224"/>
      <c r="U17" s="224"/>
      <c r="V17" s="224"/>
      <c r="W17" s="224"/>
      <c r="X17" s="224"/>
      <c r="Z17" s="224"/>
      <c r="AA17" s="224"/>
      <c r="AB17" s="224"/>
      <c r="AC17" s="224"/>
      <c r="AD17" s="224"/>
      <c r="AF17" s="224"/>
      <c r="AG17" s="224"/>
      <c r="AH17" s="224"/>
      <c r="AI17" s="224"/>
      <c r="AJ17" s="224"/>
      <c r="AL17" s="224"/>
      <c r="AM17" s="224"/>
      <c r="AN17" s="224"/>
      <c r="AO17" s="224"/>
      <c r="AP17" s="224"/>
      <c r="AR17" s="224"/>
      <c r="AS17" s="224"/>
      <c r="AT17" s="224"/>
      <c r="AU17" s="224"/>
      <c r="AV17" s="224"/>
      <c r="AX17" s="224"/>
      <c r="AY17" s="224"/>
      <c r="AZ17" s="224"/>
      <c r="BA17" s="224"/>
      <c r="BB17" s="224"/>
      <c r="BD17" s="224"/>
      <c r="BE17" s="224"/>
      <c r="BF17" s="224"/>
      <c r="BG17" s="224"/>
      <c r="BH17" s="224"/>
      <c r="BI17" s="222">
        <f>BH16</f>
        <v>150</v>
      </c>
    </row>
    <row r="18" spans="1:61" s="223" customFormat="1" ht="15" customHeight="1" x14ac:dyDescent="0.3">
      <c r="A18" s="226"/>
      <c r="F18" s="223">
        <f>BH16+5</f>
        <v>155</v>
      </c>
      <c r="L18" s="223">
        <f>F18+5</f>
        <v>160</v>
      </c>
      <c r="R18" s="223">
        <f>L18+5</f>
        <v>165</v>
      </c>
      <c r="X18" s="223">
        <f>R18+5</f>
        <v>170</v>
      </c>
      <c r="AD18" s="223">
        <f>X18+5</f>
        <v>175</v>
      </c>
      <c r="AJ18" s="223">
        <f>AD18+5</f>
        <v>180</v>
      </c>
      <c r="AP18" s="223">
        <f>AJ18+5</f>
        <v>185</v>
      </c>
      <c r="AV18" s="223">
        <f>AP18+5</f>
        <v>190</v>
      </c>
      <c r="BB18" s="223">
        <f>AV18+5</f>
        <v>195</v>
      </c>
      <c r="BH18" s="223">
        <f>BB18+5</f>
        <v>200</v>
      </c>
    </row>
    <row r="19" spans="1:61" ht="30" customHeight="1" thickBot="1" x14ac:dyDescent="0.4">
      <c r="A19" s="227"/>
      <c r="B19" s="224"/>
      <c r="C19" s="224"/>
      <c r="D19" s="224"/>
      <c r="E19" s="224"/>
      <c r="F19" s="224"/>
      <c r="H19" s="224"/>
      <c r="I19" s="224"/>
      <c r="J19" s="224"/>
      <c r="K19" s="224"/>
      <c r="L19" s="224"/>
      <c r="N19" s="224"/>
      <c r="O19" s="224"/>
      <c r="P19" s="224"/>
      <c r="Q19" s="224"/>
      <c r="R19" s="224"/>
      <c r="T19" s="224"/>
      <c r="U19" s="224"/>
      <c r="V19" s="224"/>
      <c r="W19" s="224"/>
      <c r="X19" s="224"/>
      <c r="Z19" s="224"/>
      <c r="AA19" s="224"/>
      <c r="AB19" s="224"/>
      <c r="AC19" s="224"/>
      <c r="AD19" s="224"/>
      <c r="AF19" s="224"/>
      <c r="AG19" s="224"/>
      <c r="AH19" s="224"/>
      <c r="AI19" s="224"/>
      <c r="AJ19" s="224"/>
      <c r="AL19" s="224"/>
      <c r="AM19" s="224"/>
      <c r="AN19" s="224"/>
      <c r="AO19" s="224"/>
      <c r="AP19" s="224"/>
      <c r="AR19" s="224"/>
      <c r="AS19" s="224"/>
      <c r="AT19" s="224"/>
      <c r="AU19" s="224"/>
      <c r="AV19" s="224"/>
      <c r="AX19" s="224"/>
      <c r="AY19" s="224"/>
      <c r="AZ19" s="224"/>
      <c r="BA19" s="224"/>
      <c r="BB19" s="224"/>
      <c r="BD19" s="224"/>
      <c r="BE19" s="224"/>
      <c r="BF19" s="224"/>
      <c r="BG19" s="224"/>
      <c r="BH19" s="224"/>
      <c r="BI19" s="222">
        <f>BH18</f>
        <v>200</v>
      </c>
    </row>
    <row r="20" spans="1:61" ht="39.950000000000003" customHeight="1" x14ac:dyDescent="0.4"/>
    <row r="21" spans="1:61" s="223" customFormat="1" ht="15" customHeight="1" thickBot="1" x14ac:dyDescent="0.35">
      <c r="F21" s="223">
        <v>5</v>
      </c>
      <c r="L21" s="223">
        <f>F21+5</f>
        <v>10</v>
      </c>
      <c r="R21" s="223">
        <f>L21+5</f>
        <v>15</v>
      </c>
      <c r="X21" s="223">
        <f>R21+5</f>
        <v>20</v>
      </c>
      <c r="AD21" s="223">
        <f>X21+5</f>
        <v>25</v>
      </c>
      <c r="AJ21" s="223">
        <f>AD21+5</f>
        <v>30</v>
      </c>
      <c r="AP21" s="223">
        <f>AJ21+5</f>
        <v>35</v>
      </c>
      <c r="AV21" s="223">
        <f>AP21+5</f>
        <v>40</v>
      </c>
      <c r="BB21" s="223">
        <f>AV21+5</f>
        <v>45</v>
      </c>
      <c r="BH21" s="223">
        <f>BB21+5</f>
        <v>50</v>
      </c>
    </row>
    <row r="22" spans="1:61" ht="30" customHeight="1" x14ac:dyDescent="0.35">
      <c r="A22" s="225" t="str">
        <f>'ESCRUTINIO ELECCIONES 2011'!G1</f>
        <v>CGT</v>
      </c>
      <c r="B22" s="224"/>
      <c r="C22" s="224"/>
      <c r="D22" s="224"/>
      <c r="E22" s="224"/>
      <c r="F22" s="224"/>
      <c r="H22" s="224"/>
      <c r="I22" s="224"/>
      <c r="J22" s="224"/>
      <c r="K22" s="224"/>
      <c r="L22" s="224"/>
      <c r="N22" s="224"/>
      <c r="O22" s="224"/>
      <c r="P22" s="224"/>
      <c r="Q22" s="224"/>
      <c r="R22" s="224"/>
      <c r="T22" s="224"/>
      <c r="U22" s="224"/>
      <c r="V22" s="224"/>
      <c r="W22" s="224"/>
      <c r="X22" s="224"/>
      <c r="Z22" s="224"/>
      <c r="AA22" s="224"/>
      <c r="AB22" s="224"/>
      <c r="AC22" s="224"/>
      <c r="AD22" s="224"/>
      <c r="AF22" s="224"/>
      <c r="AG22" s="224"/>
      <c r="AH22" s="224"/>
      <c r="AI22" s="224"/>
      <c r="AJ22" s="224"/>
      <c r="AL22" s="224"/>
      <c r="AM22" s="224"/>
      <c r="AN22" s="224"/>
      <c r="AO22" s="224"/>
      <c r="AP22" s="224"/>
      <c r="AR22" s="224"/>
      <c r="AS22" s="224"/>
      <c r="AT22" s="224"/>
      <c r="AU22" s="224"/>
      <c r="AV22" s="224"/>
      <c r="AX22" s="224"/>
      <c r="AY22" s="224"/>
      <c r="AZ22" s="224"/>
      <c r="BA22" s="224"/>
      <c r="BB22" s="224"/>
      <c r="BD22" s="224"/>
      <c r="BE22" s="224"/>
      <c r="BF22" s="224"/>
      <c r="BG22" s="224"/>
      <c r="BH22" s="224"/>
      <c r="BI22" s="222">
        <f>BH21</f>
        <v>50</v>
      </c>
    </row>
    <row r="23" spans="1:61" s="223" customFormat="1" ht="15" customHeight="1" x14ac:dyDescent="0.3">
      <c r="A23" s="226"/>
      <c r="F23" s="223">
        <f>BH21+5</f>
        <v>55</v>
      </c>
      <c r="L23" s="223">
        <f>F23+5</f>
        <v>60</v>
      </c>
      <c r="R23" s="223">
        <f>L23+5</f>
        <v>65</v>
      </c>
      <c r="X23" s="223">
        <f>R23+5</f>
        <v>70</v>
      </c>
      <c r="AD23" s="223">
        <f>X23+5</f>
        <v>75</v>
      </c>
      <c r="AJ23" s="223">
        <f>AD23+5</f>
        <v>80</v>
      </c>
      <c r="AP23" s="223">
        <f>AJ23+5</f>
        <v>85</v>
      </c>
      <c r="AV23" s="223">
        <f>AP23+5</f>
        <v>90</v>
      </c>
      <c r="BB23" s="223">
        <f>AV23+5</f>
        <v>95</v>
      </c>
      <c r="BH23" s="223">
        <f>BB23+5</f>
        <v>100</v>
      </c>
    </row>
    <row r="24" spans="1:61" ht="30" customHeight="1" x14ac:dyDescent="0.35">
      <c r="A24" s="226"/>
      <c r="B24" s="224"/>
      <c r="C24" s="224"/>
      <c r="D24" s="224"/>
      <c r="E24" s="224"/>
      <c r="F24" s="224"/>
      <c r="H24" s="224"/>
      <c r="I24" s="224"/>
      <c r="J24" s="224"/>
      <c r="K24" s="224"/>
      <c r="L24" s="224"/>
      <c r="N24" s="224"/>
      <c r="O24" s="224"/>
      <c r="P24" s="224"/>
      <c r="Q24" s="224"/>
      <c r="R24" s="224"/>
      <c r="T24" s="224"/>
      <c r="U24" s="224"/>
      <c r="V24" s="224"/>
      <c r="W24" s="224"/>
      <c r="X24" s="224"/>
      <c r="Z24" s="224"/>
      <c r="AA24" s="224"/>
      <c r="AB24" s="224"/>
      <c r="AC24" s="224"/>
      <c r="AD24" s="224"/>
      <c r="AF24" s="224"/>
      <c r="AG24" s="224"/>
      <c r="AH24" s="224"/>
      <c r="AI24" s="224"/>
      <c r="AJ24" s="224"/>
      <c r="AL24" s="224"/>
      <c r="AM24" s="224"/>
      <c r="AN24" s="224"/>
      <c r="AO24" s="224"/>
      <c r="AP24" s="224"/>
      <c r="AR24" s="224"/>
      <c r="AS24" s="224"/>
      <c r="AT24" s="224"/>
      <c r="AU24" s="224"/>
      <c r="AV24" s="224"/>
      <c r="AX24" s="224"/>
      <c r="AY24" s="224"/>
      <c r="AZ24" s="224"/>
      <c r="BA24" s="224"/>
      <c r="BB24" s="224"/>
      <c r="BD24" s="224"/>
      <c r="BE24" s="224"/>
      <c r="BF24" s="224"/>
      <c r="BG24" s="224"/>
      <c r="BH24" s="224"/>
      <c r="BI24" s="222">
        <f>BH23</f>
        <v>100</v>
      </c>
    </row>
    <row r="25" spans="1:61" s="223" customFormat="1" ht="15" customHeight="1" x14ac:dyDescent="0.3">
      <c r="A25" s="226"/>
      <c r="F25" s="223">
        <f>BH23+5</f>
        <v>105</v>
      </c>
      <c r="L25" s="223">
        <f>F25+5</f>
        <v>110</v>
      </c>
      <c r="R25" s="223">
        <f>L25+5</f>
        <v>115</v>
      </c>
      <c r="X25" s="223">
        <f>R25+5</f>
        <v>120</v>
      </c>
      <c r="AD25" s="223">
        <f>X25+5</f>
        <v>125</v>
      </c>
      <c r="AJ25" s="223">
        <f>AD25+5</f>
        <v>130</v>
      </c>
      <c r="AP25" s="223">
        <f>AJ25+5</f>
        <v>135</v>
      </c>
      <c r="AV25" s="223">
        <f>AP25+5</f>
        <v>140</v>
      </c>
      <c r="BB25" s="223">
        <f>AV25+5</f>
        <v>145</v>
      </c>
      <c r="BH25" s="223">
        <f>BB25+5</f>
        <v>150</v>
      </c>
    </row>
    <row r="26" spans="1:61" ht="30" customHeight="1" x14ac:dyDescent="0.35">
      <c r="A26" s="226"/>
      <c r="B26" s="224"/>
      <c r="C26" s="224"/>
      <c r="D26" s="224"/>
      <c r="E26" s="224"/>
      <c r="F26" s="224"/>
      <c r="H26" s="224"/>
      <c r="I26" s="224"/>
      <c r="J26" s="224"/>
      <c r="K26" s="224"/>
      <c r="L26" s="224"/>
      <c r="N26" s="224"/>
      <c r="O26" s="224"/>
      <c r="P26" s="224"/>
      <c r="Q26" s="224"/>
      <c r="R26" s="224"/>
      <c r="T26" s="224"/>
      <c r="U26" s="224"/>
      <c r="V26" s="224"/>
      <c r="W26" s="224"/>
      <c r="X26" s="224"/>
      <c r="Z26" s="224"/>
      <c r="AA26" s="224"/>
      <c r="AB26" s="224"/>
      <c r="AC26" s="224"/>
      <c r="AD26" s="224"/>
      <c r="AF26" s="224"/>
      <c r="AG26" s="224"/>
      <c r="AH26" s="224"/>
      <c r="AI26" s="224"/>
      <c r="AJ26" s="224"/>
      <c r="AL26" s="224"/>
      <c r="AM26" s="224"/>
      <c r="AN26" s="224"/>
      <c r="AO26" s="224"/>
      <c r="AP26" s="224"/>
      <c r="AR26" s="224"/>
      <c r="AS26" s="224"/>
      <c r="AT26" s="224"/>
      <c r="AU26" s="224"/>
      <c r="AV26" s="224"/>
      <c r="AX26" s="224"/>
      <c r="AY26" s="224"/>
      <c r="AZ26" s="224"/>
      <c r="BA26" s="224"/>
      <c r="BB26" s="224"/>
      <c r="BD26" s="224"/>
      <c r="BE26" s="224"/>
      <c r="BF26" s="224"/>
      <c r="BG26" s="224"/>
      <c r="BH26" s="224"/>
      <c r="BI26" s="222">
        <f>BH25</f>
        <v>150</v>
      </c>
    </row>
    <row r="27" spans="1:61" s="223" customFormat="1" ht="15" customHeight="1" x14ac:dyDescent="0.3">
      <c r="A27" s="226"/>
      <c r="F27" s="223">
        <f>BH25+5</f>
        <v>155</v>
      </c>
      <c r="L27" s="223">
        <f>F27+5</f>
        <v>160</v>
      </c>
      <c r="R27" s="223">
        <f>L27+5</f>
        <v>165</v>
      </c>
      <c r="X27" s="223">
        <f>R27+5</f>
        <v>170</v>
      </c>
      <c r="AD27" s="223">
        <f>X27+5</f>
        <v>175</v>
      </c>
      <c r="AJ27" s="223">
        <f>AD27+5</f>
        <v>180</v>
      </c>
      <c r="AP27" s="223">
        <f>AJ27+5</f>
        <v>185</v>
      </c>
      <c r="AV27" s="223">
        <f>AP27+5</f>
        <v>190</v>
      </c>
      <c r="BB27" s="223">
        <f>AV27+5</f>
        <v>195</v>
      </c>
      <c r="BH27" s="223">
        <f>BB27+5</f>
        <v>200</v>
      </c>
    </row>
    <row r="28" spans="1:61" ht="30" customHeight="1" thickBot="1" x14ac:dyDescent="0.4">
      <c r="A28" s="227"/>
      <c r="B28" s="224"/>
      <c r="C28" s="224"/>
      <c r="D28" s="224"/>
      <c r="E28" s="224"/>
      <c r="F28" s="224"/>
      <c r="H28" s="224"/>
      <c r="I28" s="224"/>
      <c r="J28" s="224"/>
      <c r="K28" s="224"/>
      <c r="L28" s="224"/>
      <c r="N28" s="224"/>
      <c r="O28" s="224"/>
      <c r="P28" s="224"/>
      <c r="Q28" s="224"/>
      <c r="R28" s="224"/>
      <c r="T28" s="224"/>
      <c r="U28" s="224"/>
      <c r="V28" s="224"/>
      <c r="W28" s="224"/>
      <c r="X28" s="224"/>
      <c r="Z28" s="224"/>
      <c r="AA28" s="224"/>
      <c r="AB28" s="224"/>
      <c r="AC28" s="224"/>
      <c r="AD28" s="224"/>
      <c r="AF28" s="224"/>
      <c r="AG28" s="224"/>
      <c r="AH28" s="224"/>
      <c r="AI28" s="224"/>
      <c r="AJ28" s="224"/>
      <c r="AL28" s="224"/>
      <c r="AM28" s="224"/>
      <c r="AN28" s="224"/>
      <c r="AO28" s="224"/>
      <c r="AP28" s="224"/>
      <c r="AR28" s="224"/>
      <c r="AS28" s="224"/>
      <c r="AT28" s="224"/>
      <c r="AU28" s="224"/>
      <c r="AV28" s="224"/>
      <c r="AX28" s="224"/>
      <c r="AY28" s="224"/>
      <c r="AZ28" s="224"/>
      <c r="BA28" s="224"/>
      <c r="BB28" s="224"/>
      <c r="BD28" s="224"/>
      <c r="BE28" s="224"/>
      <c r="BF28" s="224"/>
      <c r="BG28" s="224"/>
      <c r="BH28" s="224"/>
      <c r="BI28" s="222">
        <f>BH27</f>
        <v>200</v>
      </c>
    </row>
    <row r="29" spans="1:61" ht="39.950000000000003" customHeight="1" x14ac:dyDescent="0.4"/>
    <row r="30" spans="1:61" s="223" customFormat="1" ht="15" customHeight="1" thickBot="1" x14ac:dyDescent="0.35">
      <c r="F30" s="223">
        <v>5</v>
      </c>
      <c r="L30" s="223">
        <f>F30+5</f>
        <v>10</v>
      </c>
      <c r="R30" s="223">
        <f>L30+5</f>
        <v>15</v>
      </c>
      <c r="X30" s="223">
        <f>R30+5</f>
        <v>20</v>
      </c>
      <c r="AD30" s="223">
        <f>X30+5</f>
        <v>25</v>
      </c>
      <c r="AJ30" s="223">
        <f>AD30+5</f>
        <v>30</v>
      </c>
      <c r="AP30" s="223">
        <f>AJ30+5</f>
        <v>35</v>
      </c>
      <c r="AV30" s="223">
        <f>AP30+5</f>
        <v>40</v>
      </c>
      <c r="BB30" s="223">
        <f>AV30+5</f>
        <v>45</v>
      </c>
      <c r="BH30" s="223">
        <f>BB30+5</f>
        <v>50</v>
      </c>
    </row>
    <row r="31" spans="1:61" ht="30" customHeight="1" x14ac:dyDescent="0.35">
      <c r="A31" s="225" t="str">
        <f>'ESCRUTINIO ELECCIONES 2011'!I1</f>
        <v>USO</v>
      </c>
      <c r="B31" s="224"/>
      <c r="C31" s="224"/>
      <c r="D31" s="224"/>
      <c r="E31" s="224"/>
      <c r="F31" s="224"/>
      <c r="H31" s="224"/>
      <c r="I31" s="224"/>
      <c r="J31" s="224"/>
      <c r="K31" s="224"/>
      <c r="L31" s="224"/>
      <c r="N31" s="224"/>
      <c r="O31" s="224"/>
      <c r="P31" s="224"/>
      <c r="Q31" s="224"/>
      <c r="R31" s="224"/>
      <c r="T31" s="224"/>
      <c r="U31" s="224"/>
      <c r="V31" s="224"/>
      <c r="W31" s="224"/>
      <c r="X31" s="224"/>
      <c r="Z31" s="224"/>
      <c r="AA31" s="224"/>
      <c r="AB31" s="224"/>
      <c r="AC31" s="224"/>
      <c r="AD31" s="224"/>
      <c r="AF31" s="224"/>
      <c r="AG31" s="224"/>
      <c r="AH31" s="224"/>
      <c r="AI31" s="224"/>
      <c r="AJ31" s="224"/>
      <c r="AL31" s="224"/>
      <c r="AM31" s="224"/>
      <c r="AN31" s="224"/>
      <c r="AO31" s="224"/>
      <c r="AP31" s="224"/>
      <c r="AR31" s="224"/>
      <c r="AS31" s="224"/>
      <c r="AT31" s="224"/>
      <c r="AU31" s="224"/>
      <c r="AV31" s="224"/>
      <c r="AX31" s="224"/>
      <c r="AY31" s="224"/>
      <c r="AZ31" s="224"/>
      <c r="BA31" s="224"/>
      <c r="BB31" s="224"/>
      <c r="BD31" s="224"/>
      <c r="BE31" s="224"/>
      <c r="BF31" s="224"/>
      <c r="BG31" s="224"/>
      <c r="BH31" s="224"/>
      <c r="BI31" s="222">
        <f>BH30</f>
        <v>50</v>
      </c>
    </row>
    <row r="32" spans="1:61" s="223" customFormat="1" ht="15" customHeight="1" x14ac:dyDescent="0.3">
      <c r="A32" s="226"/>
      <c r="F32" s="223">
        <f>BH30+5</f>
        <v>55</v>
      </c>
      <c r="L32" s="223">
        <f>F32+5</f>
        <v>60</v>
      </c>
      <c r="R32" s="223">
        <f>L32+5</f>
        <v>65</v>
      </c>
      <c r="X32" s="223">
        <f>R32+5</f>
        <v>70</v>
      </c>
      <c r="AD32" s="223">
        <f>X32+5</f>
        <v>75</v>
      </c>
      <c r="AJ32" s="223">
        <f>AD32+5</f>
        <v>80</v>
      </c>
      <c r="AP32" s="223">
        <f>AJ32+5</f>
        <v>85</v>
      </c>
      <c r="AV32" s="223">
        <f>AP32+5</f>
        <v>90</v>
      </c>
      <c r="BB32" s="223">
        <f>AV32+5</f>
        <v>95</v>
      </c>
      <c r="BH32" s="223">
        <f>BB32+5</f>
        <v>100</v>
      </c>
    </row>
    <row r="33" spans="1:61" ht="30" customHeight="1" x14ac:dyDescent="0.35">
      <c r="A33" s="226"/>
      <c r="B33" s="224"/>
      <c r="C33" s="224"/>
      <c r="D33" s="224"/>
      <c r="E33" s="224"/>
      <c r="F33" s="224"/>
      <c r="H33" s="224"/>
      <c r="I33" s="224"/>
      <c r="J33" s="224"/>
      <c r="K33" s="224"/>
      <c r="L33" s="224"/>
      <c r="N33" s="224"/>
      <c r="O33" s="224"/>
      <c r="P33" s="224"/>
      <c r="Q33" s="224"/>
      <c r="R33" s="224"/>
      <c r="T33" s="224"/>
      <c r="U33" s="224"/>
      <c r="V33" s="224"/>
      <c r="W33" s="224"/>
      <c r="X33" s="224"/>
      <c r="Z33" s="224"/>
      <c r="AA33" s="224"/>
      <c r="AB33" s="224"/>
      <c r="AC33" s="224"/>
      <c r="AD33" s="224"/>
      <c r="AF33" s="224"/>
      <c r="AG33" s="224"/>
      <c r="AH33" s="224"/>
      <c r="AI33" s="224"/>
      <c r="AJ33" s="224"/>
      <c r="AL33" s="224"/>
      <c r="AM33" s="224"/>
      <c r="AN33" s="224"/>
      <c r="AO33" s="224"/>
      <c r="AP33" s="224"/>
      <c r="AR33" s="224"/>
      <c r="AS33" s="224"/>
      <c r="AT33" s="224"/>
      <c r="AU33" s="224"/>
      <c r="AV33" s="224"/>
      <c r="AX33" s="224"/>
      <c r="AY33" s="224"/>
      <c r="AZ33" s="224"/>
      <c r="BA33" s="224"/>
      <c r="BB33" s="224"/>
      <c r="BD33" s="224"/>
      <c r="BE33" s="224"/>
      <c r="BF33" s="224"/>
      <c r="BG33" s="224"/>
      <c r="BH33" s="224"/>
      <c r="BI33" s="222">
        <f>BH32</f>
        <v>100</v>
      </c>
    </row>
    <row r="34" spans="1:61" s="223" customFormat="1" ht="15" customHeight="1" x14ac:dyDescent="0.3">
      <c r="A34" s="226"/>
      <c r="F34" s="223">
        <f>BH32+5</f>
        <v>105</v>
      </c>
      <c r="L34" s="223">
        <f>F34+5</f>
        <v>110</v>
      </c>
      <c r="R34" s="223">
        <f>L34+5</f>
        <v>115</v>
      </c>
      <c r="X34" s="223">
        <f>R34+5</f>
        <v>120</v>
      </c>
      <c r="AD34" s="223">
        <f>X34+5</f>
        <v>125</v>
      </c>
      <c r="AJ34" s="223">
        <f>AD34+5</f>
        <v>130</v>
      </c>
      <c r="AP34" s="223">
        <f>AJ34+5</f>
        <v>135</v>
      </c>
      <c r="AV34" s="223">
        <f>AP34+5</f>
        <v>140</v>
      </c>
      <c r="BB34" s="223">
        <f>AV34+5</f>
        <v>145</v>
      </c>
      <c r="BH34" s="223">
        <f>BB34+5</f>
        <v>150</v>
      </c>
    </row>
    <row r="35" spans="1:61" ht="30" customHeight="1" x14ac:dyDescent="0.35">
      <c r="A35" s="226"/>
      <c r="B35" s="224"/>
      <c r="C35" s="224"/>
      <c r="D35" s="224"/>
      <c r="E35" s="224"/>
      <c r="F35" s="224"/>
      <c r="H35" s="224"/>
      <c r="I35" s="224"/>
      <c r="J35" s="224"/>
      <c r="K35" s="224"/>
      <c r="L35" s="224"/>
      <c r="N35" s="224"/>
      <c r="O35" s="224"/>
      <c r="P35" s="224"/>
      <c r="Q35" s="224"/>
      <c r="R35" s="224"/>
      <c r="T35" s="224"/>
      <c r="U35" s="224"/>
      <c r="V35" s="224"/>
      <c r="W35" s="224"/>
      <c r="X35" s="224"/>
      <c r="Z35" s="224"/>
      <c r="AA35" s="224"/>
      <c r="AB35" s="224"/>
      <c r="AC35" s="224"/>
      <c r="AD35" s="224"/>
      <c r="AF35" s="224"/>
      <c r="AG35" s="224"/>
      <c r="AH35" s="224"/>
      <c r="AI35" s="224"/>
      <c r="AJ35" s="224"/>
      <c r="AL35" s="224"/>
      <c r="AM35" s="224"/>
      <c r="AN35" s="224"/>
      <c r="AO35" s="224"/>
      <c r="AP35" s="224"/>
      <c r="AR35" s="224"/>
      <c r="AS35" s="224"/>
      <c r="AT35" s="224"/>
      <c r="AU35" s="224"/>
      <c r="AV35" s="224"/>
      <c r="AX35" s="224"/>
      <c r="AY35" s="224"/>
      <c r="AZ35" s="224"/>
      <c r="BA35" s="224"/>
      <c r="BB35" s="224"/>
      <c r="BD35" s="224"/>
      <c r="BE35" s="224"/>
      <c r="BF35" s="224"/>
      <c r="BG35" s="224"/>
      <c r="BH35" s="224"/>
      <c r="BI35" s="222">
        <f>BH34</f>
        <v>150</v>
      </c>
    </row>
    <row r="36" spans="1:61" s="223" customFormat="1" ht="15" customHeight="1" x14ac:dyDescent="0.3">
      <c r="A36" s="226"/>
      <c r="F36" s="223">
        <f>BH34+5</f>
        <v>155</v>
      </c>
      <c r="L36" s="223">
        <f>F36+5</f>
        <v>160</v>
      </c>
      <c r="R36" s="223">
        <f>L36+5</f>
        <v>165</v>
      </c>
      <c r="X36" s="223">
        <f>R36+5</f>
        <v>170</v>
      </c>
      <c r="AD36" s="223">
        <f>X36+5</f>
        <v>175</v>
      </c>
      <c r="AJ36" s="223">
        <f>AD36+5</f>
        <v>180</v>
      </c>
      <c r="AP36" s="223">
        <f>AJ36+5</f>
        <v>185</v>
      </c>
      <c r="AV36" s="223">
        <f>AP36+5</f>
        <v>190</v>
      </c>
      <c r="BB36" s="223">
        <f>AV36+5</f>
        <v>195</v>
      </c>
      <c r="BH36" s="223">
        <f>BB36+5</f>
        <v>200</v>
      </c>
    </row>
    <row r="37" spans="1:61" ht="30" customHeight="1" thickBot="1" x14ac:dyDescent="0.4">
      <c r="A37" s="227"/>
      <c r="B37" s="224"/>
      <c r="C37" s="224"/>
      <c r="D37" s="224"/>
      <c r="E37" s="224"/>
      <c r="F37" s="224"/>
      <c r="H37" s="224"/>
      <c r="I37" s="224"/>
      <c r="J37" s="224"/>
      <c r="K37" s="224"/>
      <c r="L37" s="224"/>
      <c r="N37" s="224"/>
      <c r="O37" s="224"/>
      <c r="P37" s="224"/>
      <c r="Q37" s="224"/>
      <c r="R37" s="224"/>
      <c r="T37" s="224"/>
      <c r="U37" s="224"/>
      <c r="V37" s="224"/>
      <c r="W37" s="224"/>
      <c r="X37" s="224"/>
      <c r="Z37" s="224"/>
      <c r="AA37" s="224"/>
      <c r="AB37" s="224"/>
      <c r="AC37" s="224"/>
      <c r="AD37" s="224"/>
      <c r="AF37" s="224"/>
      <c r="AG37" s="224"/>
      <c r="AH37" s="224"/>
      <c r="AI37" s="224"/>
      <c r="AJ37" s="224"/>
      <c r="AL37" s="224"/>
      <c r="AM37" s="224"/>
      <c r="AN37" s="224"/>
      <c r="AO37" s="224"/>
      <c r="AP37" s="224"/>
      <c r="AR37" s="224"/>
      <c r="AS37" s="224"/>
      <c r="AT37" s="224"/>
      <c r="AU37" s="224"/>
      <c r="AV37" s="224"/>
      <c r="AX37" s="224"/>
      <c r="AY37" s="224"/>
      <c r="AZ37" s="224"/>
      <c r="BA37" s="224"/>
      <c r="BB37" s="224"/>
      <c r="BD37" s="224"/>
      <c r="BE37" s="224"/>
      <c r="BF37" s="224"/>
      <c r="BG37" s="224"/>
      <c r="BH37" s="224"/>
      <c r="BI37" s="222">
        <f>BH36</f>
        <v>200</v>
      </c>
    </row>
    <row r="38" spans="1:61" ht="39.950000000000003" customHeight="1" x14ac:dyDescent="0.4"/>
    <row r="39" spans="1:61" s="223" customFormat="1" ht="15" customHeight="1" thickBot="1" x14ac:dyDescent="0.35">
      <c r="F39" s="223">
        <v>5</v>
      </c>
      <c r="L39" s="223">
        <f>F39+5</f>
        <v>10</v>
      </c>
      <c r="R39" s="223">
        <f>L39+5</f>
        <v>15</v>
      </c>
      <c r="X39" s="223">
        <f>R39+5</f>
        <v>20</v>
      </c>
      <c r="AD39" s="223">
        <f>X39+5</f>
        <v>25</v>
      </c>
      <c r="AJ39" s="223">
        <f>AD39+5</f>
        <v>30</v>
      </c>
      <c r="AP39" s="223">
        <f>AJ39+5</f>
        <v>35</v>
      </c>
      <c r="AV39" s="223">
        <f>AP39+5</f>
        <v>40</v>
      </c>
      <c r="BB39" s="223">
        <f>AV39+5</f>
        <v>45</v>
      </c>
      <c r="BH39" s="223">
        <f>BB39+5</f>
        <v>50</v>
      </c>
    </row>
    <row r="40" spans="1:61" ht="30" customHeight="1" x14ac:dyDescent="0.35">
      <c r="A40" s="225" t="str">
        <f>'ESCRUTINIO ELECCIONES 2011'!K1</f>
        <v>CSIF</v>
      </c>
      <c r="B40" s="224"/>
      <c r="C40" s="224"/>
      <c r="D40" s="224"/>
      <c r="E40" s="224"/>
      <c r="F40" s="224"/>
      <c r="H40" s="224"/>
      <c r="I40" s="224"/>
      <c r="J40" s="224"/>
      <c r="K40" s="224"/>
      <c r="L40" s="224"/>
      <c r="N40" s="224"/>
      <c r="O40" s="224"/>
      <c r="P40" s="224"/>
      <c r="Q40" s="224"/>
      <c r="R40" s="224"/>
      <c r="T40" s="224"/>
      <c r="U40" s="224"/>
      <c r="V40" s="224"/>
      <c r="W40" s="224"/>
      <c r="X40" s="224"/>
      <c r="Z40" s="224"/>
      <c r="AA40" s="224"/>
      <c r="AB40" s="224"/>
      <c r="AC40" s="224"/>
      <c r="AD40" s="224"/>
      <c r="AF40" s="224"/>
      <c r="AG40" s="224"/>
      <c r="AH40" s="224"/>
      <c r="AI40" s="224"/>
      <c r="AJ40" s="224"/>
      <c r="AL40" s="224"/>
      <c r="AM40" s="224"/>
      <c r="AN40" s="224"/>
      <c r="AO40" s="224"/>
      <c r="AP40" s="224"/>
      <c r="AR40" s="224"/>
      <c r="AS40" s="224"/>
      <c r="AT40" s="224"/>
      <c r="AU40" s="224"/>
      <c r="AV40" s="224"/>
      <c r="AX40" s="224"/>
      <c r="AY40" s="224"/>
      <c r="AZ40" s="224"/>
      <c r="BA40" s="224"/>
      <c r="BB40" s="224"/>
      <c r="BD40" s="224"/>
      <c r="BE40" s="224"/>
      <c r="BF40" s="224"/>
      <c r="BG40" s="224"/>
      <c r="BH40" s="224"/>
      <c r="BI40" s="222">
        <f>BH39</f>
        <v>50</v>
      </c>
    </row>
    <row r="41" spans="1:61" s="223" customFormat="1" ht="15" customHeight="1" x14ac:dyDescent="0.3">
      <c r="A41" s="226"/>
      <c r="F41" s="223">
        <f>BH39+5</f>
        <v>55</v>
      </c>
      <c r="L41" s="223">
        <f>F41+5</f>
        <v>60</v>
      </c>
      <c r="R41" s="223">
        <f>L41+5</f>
        <v>65</v>
      </c>
      <c r="X41" s="223">
        <f>R41+5</f>
        <v>70</v>
      </c>
      <c r="AD41" s="223">
        <f>X41+5</f>
        <v>75</v>
      </c>
      <c r="AJ41" s="223">
        <f>AD41+5</f>
        <v>80</v>
      </c>
      <c r="AP41" s="223">
        <f>AJ41+5</f>
        <v>85</v>
      </c>
      <c r="AV41" s="223">
        <f>AP41+5</f>
        <v>90</v>
      </c>
      <c r="BB41" s="223">
        <f>AV41+5</f>
        <v>95</v>
      </c>
      <c r="BH41" s="223">
        <f>BB41+5</f>
        <v>100</v>
      </c>
    </row>
    <row r="42" spans="1:61" ht="30" customHeight="1" x14ac:dyDescent="0.35">
      <c r="A42" s="226"/>
      <c r="B42" s="224"/>
      <c r="C42" s="224"/>
      <c r="D42" s="224"/>
      <c r="E42" s="224"/>
      <c r="F42" s="224"/>
      <c r="H42" s="224"/>
      <c r="I42" s="224"/>
      <c r="J42" s="224"/>
      <c r="K42" s="224"/>
      <c r="L42" s="224"/>
      <c r="N42" s="224"/>
      <c r="O42" s="224"/>
      <c r="P42" s="224"/>
      <c r="Q42" s="224"/>
      <c r="R42" s="224"/>
      <c r="T42" s="224"/>
      <c r="U42" s="224"/>
      <c r="V42" s="224"/>
      <c r="W42" s="224"/>
      <c r="X42" s="224"/>
      <c r="Z42" s="224"/>
      <c r="AA42" s="224"/>
      <c r="AB42" s="224"/>
      <c r="AC42" s="224"/>
      <c r="AD42" s="224"/>
      <c r="AF42" s="224"/>
      <c r="AG42" s="224"/>
      <c r="AH42" s="224"/>
      <c r="AI42" s="224"/>
      <c r="AJ42" s="224"/>
      <c r="AL42" s="224"/>
      <c r="AM42" s="224"/>
      <c r="AN42" s="224"/>
      <c r="AO42" s="224"/>
      <c r="AP42" s="224"/>
      <c r="AR42" s="224"/>
      <c r="AS42" s="224"/>
      <c r="AT42" s="224"/>
      <c r="AU42" s="224"/>
      <c r="AV42" s="224"/>
      <c r="AX42" s="224"/>
      <c r="AY42" s="224"/>
      <c r="AZ42" s="224"/>
      <c r="BA42" s="224"/>
      <c r="BB42" s="224"/>
      <c r="BD42" s="224"/>
      <c r="BE42" s="224"/>
      <c r="BF42" s="224"/>
      <c r="BG42" s="224"/>
      <c r="BH42" s="224"/>
      <c r="BI42" s="222">
        <f>BH41</f>
        <v>100</v>
      </c>
    </row>
    <row r="43" spans="1:61" s="223" customFormat="1" ht="15" customHeight="1" x14ac:dyDescent="0.3">
      <c r="A43" s="226"/>
      <c r="F43" s="223">
        <f>BH41+5</f>
        <v>105</v>
      </c>
      <c r="L43" s="223">
        <f>F43+5</f>
        <v>110</v>
      </c>
      <c r="R43" s="223">
        <f>L43+5</f>
        <v>115</v>
      </c>
      <c r="X43" s="223">
        <f>R43+5</f>
        <v>120</v>
      </c>
      <c r="AD43" s="223">
        <f>X43+5</f>
        <v>125</v>
      </c>
      <c r="AJ43" s="223">
        <f>AD43+5</f>
        <v>130</v>
      </c>
      <c r="AP43" s="223">
        <f>AJ43+5</f>
        <v>135</v>
      </c>
      <c r="AV43" s="223">
        <f>AP43+5</f>
        <v>140</v>
      </c>
      <c r="BB43" s="223">
        <f>AV43+5</f>
        <v>145</v>
      </c>
      <c r="BH43" s="223">
        <f>BB43+5</f>
        <v>150</v>
      </c>
    </row>
    <row r="44" spans="1:61" ht="30" customHeight="1" x14ac:dyDescent="0.35">
      <c r="A44" s="226"/>
      <c r="B44" s="224"/>
      <c r="C44" s="224"/>
      <c r="D44" s="224"/>
      <c r="E44" s="224"/>
      <c r="F44" s="224"/>
      <c r="H44" s="224"/>
      <c r="I44" s="224"/>
      <c r="J44" s="224"/>
      <c r="K44" s="224"/>
      <c r="L44" s="224"/>
      <c r="N44" s="224"/>
      <c r="O44" s="224"/>
      <c r="P44" s="224"/>
      <c r="Q44" s="224"/>
      <c r="R44" s="224"/>
      <c r="T44" s="224"/>
      <c r="U44" s="224"/>
      <c r="V44" s="224"/>
      <c r="W44" s="224"/>
      <c r="X44" s="224"/>
      <c r="Z44" s="224"/>
      <c r="AA44" s="224"/>
      <c r="AB44" s="224"/>
      <c r="AC44" s="224"/>
      <c r="AD44" s="224"/>
      <c r="AF44" s="224"/>
      <c r="AG44" s="224"/>
      <c r="AH44" s="224"/>
      <c r="AI44" s="224"/>
      <c r="AJ44" s="224"/>
      <c r="AL44" s="224"/>
      <c r="AM44" s="224"/>
      <c r="AN44" s="224"/>
      <c r="AO44" s="224"/>
      <c r="AP44" s="224"/>
      <c r="AR44" s="224"/>
      <c r="AS44" s="224"/>
      <c r="AT44" s="224"/>
      <c r="AU44" s="224"/>
      <c r="AV44" s="224"/>
      <c r="AX44" s="224"/>
      <c r="AY44" s="224"/>
      <c r="AZ44" s="224"/>
      <c r="BA44" s="224"/>
      <c r="BB44" s="224"/>
      <c r="BD44" s="224"/>
      <c r="BE44" s="224"/>
      <c r="BF44" s="224"/>
      <c r="BG44" s="224"/>
      <c r="BH44" s="224"/>
      <c r="BI44" s="222">
        <f>BH43</f>
        <v>150</v>
      </c>
    </row>
    <row r="45" spans="1:61" s="223" customFormat="1" ht="15" customHeight="1" x14ac:dyDescent="0.3">
      <c r="A45" s="226"/>
      <c r="F45" s="223">
        <f>BH43+5</f>
        <v>155</v>
      </c>
      <c r="L45" s="223">
        <f>F45+5</f>
        <v>160</v>
      </c>
      <c r="R45" s="223">
        <f>L45+5</f>
        <v>165</v>
      </c>
      <c r="X45" s="223">
        <f>R45+5</f>
        <v>170</v>
      </c>
      <c r="AD45" s="223">
        <f>X45+5</f>
        <v>175</v>
      </c>
      <c r="AJ45" s="223">
        <f>AD45+5</f>
        <v>180</v>
      </c>
      <c r="AP45" s="223">
        <f>AJ45+5</f>
        <v>185</v>
      </c>
      <c r="AV45" s="223">
        <f>AP45+5</f>
        <v>190</v>
      </c>
      <c r="BB45" s="223">
        <f>AV45+5</f>
        <v>195</v>
      </c>
      <c r="BH45" s="223">
        <f>BB45+5</f>
        <v>200</v>
      </c>
    </row>
    <row r="46" spans="1:61" ht="30" customHeight="1" thickBot="1" x14ac:dyDescent="0.4">
      <c r="A46" s="227"/>
      <c r="B46" s="224"/>
      <c r="C46" s="224"/>
      <c r="D46" s="224"/>
      <c r="E46" s="224"/>
      <c r="F46" s="224"/>
      <c r="H46" s="224"/>
      <c r="I46" s="224"/>
      <c r="J46" s="224"/>
      <c r="K46" s="224"/>
      <c r="L46" s="224"/>
      <c r="N46" s="224"/>
      <c r="O46" s="224"/>
      <c r="P46" s="224"/>
      <c r="Q46" s="224"/>
      <c r="R46" s="224"/>
      <c r="T46" s="224"/>
      <c r="U46" s="224"/>
      <c r="V46" s="224"/>
      <c r="W46" s="224"/>
      <c r="X46" s="224"/>
      <c r="Z46" s="224"/>
      <c r="AA46" s="224"/>
      <c r="AB46" s="224"/>
      <c r="AC46" s="224"/>
      <c r="AD46" s="224"/>
      <c r="AF46" s="224"/>
      <c r="AG46" s="224"/>
      <c r="AH46" s="224"/>
      <c r="AI46" s="224"/>
      <c r="AJ46" s="224"/>
      <c r="AL46" s="224"/>
      <c r="AM46" s="224"/>
      <c r="AN46" s="224"/>
      <c r="AO46" s="224"/>
      <c r="AP46" s="224"/>
      <c r="AR46" s="224"/>
      <c r="AS46" s="224"/>
      <c r="AT46" s="224"/>
      <c r="AU46" s="224"/>
      <c r="AV46" s="224"/>
      <c r="AX46" s="224"/>
      <c r="AY46" s="224"/>
      <c r="AZ46" s="224"/>
      <c r="BA46" s="224"/>
      <c r="BB46" s="224"/>
      <c r="BD46" s="224"/>
      <c r="BE46" s="224"/>
      <c r="BF46" s="224"/>
      <c r="BG46" s="224"/>
      <c r="BH46" s="224"/>
      <c r="BI46" s="222">
        <f>BH45</f>
        <v>200</v>
      </c>
    </row>
    <row r="47" spans="1:61" ht="39.950000000000003" customHeight="1" x14ac:dyDescent="0.4"/>
    <row r="48" spans="1:61" s="223" customFormat="1" ht="15" customHeight="1" thickBot="1" x14ac:dyDescent="0.35">
      <c r="F48" s="223">
        <v>5</v>
      </c>
      <c r="L48" s="223">
        <f>F48+5</f>
        <v>10</v>
      </c>
      <c r="R48" s="223">
        <f>L48+5</f>
        <v>15</v>
      </c>
      <c r="X48" s="223">
        <f>R48+5</f>
        <v>20</v>
      </c>
      <c r="AD48" s="223">
        <f>X48+5</f>
        <v>25</v>
      </c>
      <c r="AJ48" s="223">
        <f>AD48+5</f>
        <v>30</v>
      </c>
      <c r="AP48" s="223">
        <f>AJ48+5</f>
        <v>35</v>
      </c>
      <c r="AV48" s="223">
        <f>AP48+5</f>
        <v>40</v>
      </c>
      <c r="BB48" s="223">
        <f>AV48+5</f>
        <v>45</v>
      </c>
      <c r="BH48" s="223">
        <f>BB48+5</f>
        <v>50</v>
      </c>
    </row>
    <row r="49" spans="1:61" ht="30" customHeight="1" x14ac:dyDescent="0.35">
      <c r="A49" s="225" t="str">
        <f>'ESCRUTINIO ELECCIONES 2011'!M1</f>
        <v>UGT</v>
      </c>
      <c r="B49" s="224"/>
      <c r="C49" s="224"/>
      <c r="D49" s="224"/>
      <c r="E49" s="224"/>
      <c r="F49" s="224"/>
      <c r="H49" s="224"/>
      <c r="I49" s="224"/>
      <c r="J49" s="224"/>
      <c r="K49" s="224"/>
      <c r="L49" s="224"/>
      <c r="N49" s="224"/>
      <c r="O49" s="224"/>
      <c r="P49" s="224"/>
      <c r="Q49" s="224"/>
      <c r="R49" s="224"/>
      <c r="T49" s="224"/>
      <c r="U49" s="224"/>
      <c r="V49" s="224"/>
      <c r="W49" s="224"/>
      <c r="X49" s="224"/>
      <c r="Z49" s="224"/>
      <c r="AA49" s="224"/>
      <c r="AB49" s="224"/>
      <c r="AC49" s="224"/>
      <c r="AD49" s="224"/>
      <c r="AF49" s="224"/>
      <c r="AG49" s="224"/>
      <c r="AH49" s="224"/>
      <c r="AI49" s="224"/>
      <c r="AJ49" s="224"/>
      <c r="AL49" s="224"/>
      <c r="AM49" s="224"/>
      <c r="AN49" s="224"/>
      <c r="AO49" s="224"/>
      <c r="AP49" s="224"/>
      <c r="AR49" s="224"/>
      <c r="AS49" s="224"/>
      <c r="AT49" s="224"/>
      <c r="AU49" s="224"/>
      <c r="AV49" s="224"/>
      <c r="AX49" s="224"/>
      <c r="AY49" s="224"/>
      <c r="AZ49" s="224"/>
      <c r="BA49" s="224"/>
      <c r="BB49" s="224"/>
      <c r="BD49" s="224"/>
      <c r="BE49" s="224"/>
      <c r="BF49" s="224"/>
      <c r="BG49" s="224"/>
      <c r="BH49" s="224"/>
      <c r="BI49" s="222">
        <f>BH48</f>
        <v>50</v>
      </c>
    </row>
    <row r="50" spans="1:61" s="223" customFormat="1" ht="15" customHeight="1" x14ac:dyDescent="0.3">
      <c r="A50" s="226"/>
      <c r="F50" s="223">
        <f>BH48+5</f>
        <v>55</v>
      </c>
      <c r="L50" s="223">
        <f>F50+5</f>
        <v>60</v>
      </c>
      <c r="R50" s="223">
        <f>L50+5</f>
        <v>65</v>
      </c>
      <c r="X50" s="223">
        <f>R50+5</f>
        <v>70</v>
      </c>
      <c r="AD50" s="223">
        <f>X50+5</f>
        <v>75</v>
      </c>
      <c r="AJ50" s="223">
        <f>AD50+5</f>
        <v>80</v>
      </c>
      <c r="AP50" s="223">
        <f>AJ50+5</f>
        <v>85</v>
      </c>
      <c r="AV50" s="223">
        <f>AP50+5</f>
        <v>90</v>
      </c>
      <c r="BB50" s="223">
        <f>AV50+5</f>
        <v>95</v>
      </c>
      <c r="BH50" s="223">
        <f>BB50+5</f>
        <v>100</v>
      </c>
    </row>
    <row r="51" spans="1:61" ht="30" customHeight="1" x14ac:dyDescent="0.35">
      <c r="A51" s="226"/>
      <c r="B51" s="224"/>
      <c r="C51" s="224"/>
      <c r="D51" s="224"/>
      <c r="E51" s="224"/>
      <c r="F51" s="224"/>
      <c r="H51" s="224"/>
      <c r="I51" s="224"/>
      <c r="J51" s="224"/>
      <c r="K51" s="224"/>
      <c r="L51" s="224"/>
      <c r="N51" s="224"/>
      <c r="O51" s="224"/>
      <c r="P51" s="224"/>
      <c r="Q51" s="224"/>
      <c r="R51" s="224"/>
      <c r="T51" s="224"/>
      <c r="U51" s="224"/>
      <c r="V51" s="224"/>
      <c r="W51" s="224"/>
      <c r="X51" s="224"/>
      <c r="Z51" s="224"/>
      <c r="AA51" s="224"/>
      <c r="AB51" s="224"/>
      <c r="AC51" s="224"/>
      <c r="AD51" s="224"/>
      <c r="AF51" s="224"/>
      <c r="AG51" s="224"/>
      <c r="AH51" s="224"/>
      <c r="AI51" s="224"/>
      <c r="AJ51" s="224"/>
      <c r="AL51" s="224"/>
      <c r="AM51" s="224"/>
      <c r="AN51" s="224"/>
      <c r="AO51" s="224"/>
      <c r="AP51" s="224"/>
      <c r="AR51" s="224"/>
      <c r="AS51" s="224"/>
      <c r="AT51" s="224"/>
      <c r="AU51" s="224"/>
      <c r="AV51" s="224"/>
      <c r="AX51" s="224"/>
      <c r="AY51" s="224"/>
      <c r="AZ51" s="224"/>
      <c r="BA51" s="224"/>
      <c r="BB51" s="224"/>
      <c r="BD51" s="224"/>
      <c r="BE51" s="224"/>
      <c r="BF51" s="224"/>
      <c r="BG51" s="224"/>
      <c r="BH51" s="224"/>
      <c r="BI51" s="222">
        <f>BH50</f>
        <v>100</v>
      </c>
    </row>
    <row r="52" spans="1:61" s="223" customFormat="1" ht="15" customHeight="1" x14ac:dyDescent="0.3">
      <c r="A52" s="226"/>
      <c r="F52" s="223">
        <f>BH50+5</f>
        <v>105</v>
      </c>
      <c r="L52" s="223">
        <f>F52+5</f>
        <v>110</v>
      </c>
      <c r="R52" s="223">
        <f>L52+5</f>
        <v>115</v>
      </c>
      <c r="X52" s="223">
        <f>R52+5</f>
        <v>120</v>
      </c>
      <c r="AD52" s="223">
        <f>X52+5</f>
        <v>125</v>
      </c>
      <c r="AJ52" s="223">
        <f>AD52+5</f>
        <v>130</v>
      </c>
      <c r="AP52" s="223">
        <f>AJ52+5</f>
        <v>135</v>
      </c>
      <c r="AV52" s="223">
        <f>AP52+5</f>
        <v>140</v>
      </c>
      <c r="BB52" s="223">
        <f>AV52+5</f>
        <v>145</v>
      </c>
      <c r="BH52" s="223">
        <f>BB52+5</f>
        <v>150</v>
      </c>
    </row>
    <row r="53" spans="1:61" ht="30" customHeight="1" x14ac:dyDescent="0.35">
      <c r="A53" s="226"/>
      <c r="B53" s="224"/>
      <c r="C53" s="224"/>
      <c r="D53" s="224"/>
      <c r="E53" s="224"/>
      <c r="F53" s="224"/>
      <c r="H53" s="224"/>
      <c r="I53" s="224"/>
      <c r="J53" s="224"/>
      <c r="K53" s="224"/>
      <c r="L53" s="224"/>
      <c r="N53" s="224"/>
      <c r="O53" s="224"/>
      <c r="P53" s="224"/>
      <c r="Q53" s="224"/>
      <c r="R53" s="224"/>
      <c r="T53" s="224"/>
      <c r="U53" s="224"/>
      <c r="V53" s="224"/>
      <c r="W53" s="224"/>
      <c r="X53" s="224"/>
      <c r="Z53" s="224"/>
      <c r="AA53" s="224"/>
      <c r="AB53" s="224"/>
      <c r="AC53" s="224"/>
      <c r="AD53" s="224"/>
      <c r="AF53" s="224"/>
      <c r="AG53" s="224"/>
      <c r="AH53" s="224"/>
      <c r="AI53" s="224"/>
      <c r="AJ53" s="224"/>
      <c r="AL53" s="224"/>
      <c r="AM53" s="224"/>
      <c r="AN53" s="224"/>
      <c r="AO53" s="224"/>
      <c r="AP53" s="224"/>
      <c r="AR53" s="224"/>
      <c r="AS53" s="224"/>
      <c r="AT53" s="224"/>
      <c r="AU53" s="224"/>
      <c r="AV53" s="224"/>
      <c r="AX53" s="224"/>
      <c r="AY53" s="224"/>
      <c r="AZ53" s="224"/>
      <c r="BA53" s="224"/>
      <c r="BB53" s="224"/>
      <c r="BD53" s="224"/>
      <c r="BE53" s="224"/>
      <c r="BF53" s="224"/>
      <c r="BG53" s="224"/>
      <c r="BH53" s="224"/>
      <c r="BI53" s="222">
        <f>BH52</f>
        <v>150</v>
      </c>
    </row>
    <row r="54" spans="1:61" s="223" customFormat="1" ht="15" customHeight="1" x14ac:dyDescent="0.3">
      <c r="A54" s="226"/>
      <c r="F54" s="223">
        <f>BH52+5</f>
        <v>155</v>
      </c>
      <c r="L54" s="223">
        <f>F54+5</f>
        <v>160</v>
      </c>
      <c r="R54" s="223">
        <f>L54+5</f>
        <v>165</v>
      </c>
      <c r="X54" s="223">
        <f>R54+5</f>
        <v>170</v>
      </c>
      <c r="AD54" s="223">
        <f>X54+5</f>
        <v>175</v>
      </c>
      <c r="AJ54" s="223">
        <f>AD54+5</f>
        <v>180</v>
      </c>
      <c r="AP54" s="223">
        <f>AJ54+5</f>
        <v>185</v>
      </c>
      <c r="AV54" s="223">
        <f>AP54+5</f>
        <v>190</v>
      </c>
      <c r="BB54" s="223">
        <f>AV54+5</f>
        <v>195</v>
      </c>
      <c r="BH54" s="223">
        <f>BB54+5</f>
        <v>200</v>
      </c>
    </row>
    <row r="55" spans="1:61" ht="30" customHeight="1" thickBot="1" x14ac:dyDescent="0.4">
      <c r="A55" s="227"/>
      <c r="B55" s="224"/>
      <c r="C55" s="224"/>
      <c r="D55" s="224"/>
      <c r="E55" s="224"/>
      <c r="F55" s="224"/>
      <c r="H55" s="224"/>
      <c r="I55" s="224"/>
      <c r="J55" s="224"/>
      <c r="K55" s="224"/>
      <c r="L55" s="224"/>
      <c r="N55" s="224"/>
      <c r="O55" s="224"/>
      <c r="P55" s="224"/>
      <c r="Q55" s="224"/>
      <c r="R55" s="224"/>
      <c r="T55" s="224"/>
      <c r="U55" s="224"/>
      <c r="V55" s="224"/>
      <c r="W55" s="224"/>
      <c r="X55" s="224"/>
      <c r="Z55" s="224"/>
      <c r="AA55" s="224"/>
      <c r="AB55" s="224"/>
      <c r="AC55" s="224"/>
      <c r="AD55" s="224"/>
      <c r="AF55" s="224"/>
      <c r="AG55" s="224"/>
      <c r="AH55" s="224"/>
      <c r="AI55" s="224"/>
      <c r="AJ55" s="224"/>
      <c r="AL55" s="224"/>
      <c r="AM55" s="224"/>
      <c r="AN55" s="224"/>
      <c r="AO55" s="224"/>
      <c r="AP55" s="224"/>
      <c r="AR55" s="224"/>
      <c r="AS55" s="224"/>
      <c r="AT55" s="224"/>
      <c r="AU55" s="224"/>
      <c r="AV55" s="224"/>
      <c r="AX55" s="224"/>
      <c r="AY55" s="224"/>
      <c r="AZ55" s="224"/>
      <c r="BA55" s="224"/>
      <c r="BB55" s="224"/>
      <c r="BD55" s="224"/>
      <c r="BE55" s="224"/>
      <c r="BF55" s="224"/>
      <c r="BG55" s="224"/>
      <c r="BH55" s="224"/>
      <c r="BI55" s="222">
        <f>BH54</f>
        <v>200</v>
      </c>
    </row>
  </sheetData>
  <sheetProtection password="DC36" sheet="1" objects="1" scenarios="1"/>
  <mergeCells count="6">
    <mergeCell ref="A49:A55"/>
    <mergeCell ref="A4:A10"/>
    <mergeCell ref="A13:A19"/>
    <mergeCell ref="A22:A28"/>
    <mergeCell ref="A31:A37"/>
    <mergeCell ref="A40:A46"/>
  </mergeCells>
  <printOptions horizontalCentered="1" verticalCentered="1"/>
  <pageMargins left="0" right="0" top="0" bottom="0" header="0" footer="0"/>
  <pageSetup paperSize="9" scale="3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="95" workbookViewId="0">
      <selection activeCell="B7" sqref="B7"/>
    </sheetView>
  </sheetViews>
  <sheetFormatPr baseColWidth="10" defaultColWidth="11.42578125" defaultRowHeight="15.75" x14ac:dyDescent="0.25"/>
  <cols>
    <col min="1" max="1" width="11.42578125" style="33"/>
    <col min="2" max="2" width="53.42578125" style="33" customWidth="1"/>
    <col min="3" max="3" width="11.42578125" style="36"/>
    <col min="4" max="4" width="10.5703125" style="32" customWidth="1"/>
    <col min="5" max="5" width="10.42578125" style="37" customWidth="1"/>
    <col min="6" max="6" width="10.5703125" style="32" customWidth="1"/>
    <col min="7" max="7" width="9.5703125" style="37" customWidth="1"/>
    <col min="8" max="8" width="10.5703125" style="32" customWidth="1"/>
    <col min="9" max="9" width="9.5703125" style="37" customWidth="1"/>
    <col min="10" max="16384" width="11.42578125" style="32"/>
  </cols>
  <sheetData>
    <row r="1" spans="1:9" ht="108" customHeight="1" thickBot="1" x14ac:dyDescent="0.3"/>
    <row r="2" spans="1:9" s="89" customFormat="1" ht="13.5" thickBot="1" x14ac:dyDescent="0.25">
      <c r="B2" s="228" t="s">
        <v>90</v>
      </c>
      <c r="C2" s="229"/>
      <c r="D2" s="218"/>
      <c r="E2" s="218"/>
      <c r="F2" s="218"/>
    </row>
    <row r="3" spans="1:9" ht="11.25" customHeight="1" x14ac:dyDescent="0.25"/>
    <row r="4" spans="1:9" s="51" customFormat="1" ht="20.100000000000001" customHeight="1" x14ac:dyDescent="0.2">
      <c r="A4" s="50"/>
      <c r="B4" s="50"/>
      <c r="C4" s="50"/>
      <c r="D4" s="209">
        <v>12</v>
      </c>
      <c r="E4" s="210" t="s">
        <v>59</v>
      </c>
      <c r="F4" s="209">
        <v>16</v>
      </c>
      <c r="G4" s="210" t="s">
        <v>59</v>
      </c>
      <c r="H4" s="212">
        <v>19</v>
      </c>
      <c r="I4" s="213" t="s">
        <v>59</v>
      </c>
    </row>
    <row r="5" spans="1:9" s="50" customFormat="1" ht="20.100000000000001" customHeight="1" x14ac:dyDescent="0.2">
      <c r="A5" s="52" t="s">
        <v>56</v>
      </c>
      <c r="B5" s="52" t="s">
        <v>62</v>
      </c>
      <c r="C5" s="52" t="s">
        <v>57</v>
      </c>
      <c r="D5" s="52" t="s">
        <v>60</v>
      </c>
      <c r="E5" s="53" t="s">
        <v>58</v>
      </c>
      <c r="F5" s="52" t="s">
        <v>60</v>
      </c>
      <c r="G5" s="53" t="s">
        <v>58</v>
      </c>
      <c r="H5" s="52" t="s">
        <v>60</v>
      </c>
      <c r="I5" s="53" t="s">
        <v>58</v>
      </c>
    </row>
    <row r="6" spans="1:9" s="46" customFormat="1" ht="20.100000000000001" customHeight="1" x14ac:dyDescent="0.2">
      <c r="A6" s="52" t="str">
        <f>'ESCRUTINIO ELECCIONES 2011'!A2</f>
        <v>1T</v>
      </c>
      <c r="B6" s="54" t="str">
        <f>'ESCRUTINIO ELECCIONES 2011'!B2</f>
        <v>Mesa Unica</v>
      </c>
      <c r="C6" s="55">
        <f>'ESCRUTINIO ELECCIONES 2011'!R2</f>
        <v>2092</v>
      </c>
      <c r="D6" s="211"/>
      <c r="E6" s="56">
        <f t="shared" ref="E6:E12" si="0">(D6*100)/$C6</f>
        <v>0</v>
      </c>
      <c r="F6" s="211"/>
      <c r="G6" s="56">
        <f t="shared" ref="G6:G12" si="1">(F6*100)/$C6</f>
        <v>0</v>
      </c>
      <c r="H6" s="211"/>
      <c r="I6" s="56">
        <f t="shared" ref="I6:I12" si="2">(H6*100)/$C6</f>
        <v>0</v>
      </c>
    </row>
    <row r="7" spans="1:9" s="46" customFormat="1" ht="20.100000000000001" customHeight="1" x14ac:dyDescent="0.2">
      <c r="A7" s="52" t="str">
        <f>'ESCRUTINIO ELECCIONES 2011'!A3</f>
        <v>2T</v>
      </c>
      <c r="B7" s="54">
        <f>'ESCRUTINIO ELECCIONES 2011'!B3</f>
        <v>0</v>
      </c>
      <c r="C7" s="55">
        <f>'ESCRUTINIO ELECCIONES 2011'!R3</f>
        <v>0</v>
      </c>
      <c r="D7" s="211"/>
      <c r="E7" s="56" t="e">
        <f t="shared" si="0"/>
        <v>#DIV/0!</v>
      </c>
      <c r="F7" s="211"/>
      <c r="G7" s="56" t="e">
        <f t="shared" si="1"/>
        <v>#DIV/0!</v>
      </c>
      <c r="H7" s="211"/>
      <c r="I7" s="56" t="e">
        <f t="shared" si="2"/>
        <v>#DIV/0!</v>
      </c>
    </row>
    <row r="8" spans="1:9" s="46" customFormat="1" ht="20.100000000000001" customHeight="1" x14ac:dyDescent="0.2">
      <c r="A8" s="52" t="str">
        <f>'ESCRUTINIO ELECCIONES 2011'!A4</f>
        <v>3T</v>
      </c>
      <c r="B8" s="54">
        <f>'ESCRUTINIO ELECCIONES 2011'!B4</f>
        <v>0</v>
      </c>
      <c r="C8" s="55">
        <f>'ESCRUTINIO ELECCIONES 2011'!R4</f>
        <v>0</v>
      </c>
      <c r="D8" s="211"/>
      <c r="E8" s="56" t="e">
        <f t="shared" si="0"/>
        <v>#DIV/0!</v>
      </c>
      <c r="F8" s="211"/>
      <c r="G8" s="56" t="e">
        <f t="shared" si="1"/>
        <v>#DIV/0!</v>
      </c>
      <c r="H8" s="211"/>
      <c r="I8" s="56" t="e">
        <f t="shared" si="2"/>
        <v>#DIV/0!</v>
      </c>
    </row>
    <row r="9" spans="1:9" s="46" customFormat="1" ht="20.100000000000001" customHeight="1" x14ac:dyDescent="0.2">
      <c r="A9" s="52" t="str">
        <f>'ESCRUTINIO ELECCIONES 2011'!A5</f>
        <v>4T</v>
      </c>
      <c r="B9" s="54">
        <f>'ESCRUTINIO ELECCIONES 2011'!B5</f>
        <v>0</v>
      </c>
      <c r="C9" s="55">
        <f>'ESCRUTINIO ELECCIONES 2011'!R5</f>
        <v>0</v>
      </c>
      <c r="D9" s="211"/>
      <c r="E9" s="56" t="e">
        <f t="shared" si="0"/>
        <v>#DIV/0!</v>
      </c>
      <c r="F9" s="211"/>
      <c r="G9" s="56" t="e">
        <f t="shared" si="1"/>
        <v>#DIV/0!</v>
      </c>
      <c r="H9" s="211"/>
      <c r="I9" s="56" t="e">
        <f t="shared" si="2"/>
        <v>#DIV/0!</v>
      </c>
    </row>
    <row r="10" spans="1:9" s="46" customFormat="1" ht="20.100000000000001" customHeight="1" x14ac:dyDescent="0.2">
      <c r="A10" s="52" t="str">
        <f>'ESCRUTINIO ELECCIONES 2011'!A6</f>
        <v>5T</v>
      </c>
      <c r="B10" s="54">
        <f>'ESCRUTINIO ELECCIONES 2011'!B6</f>
        <v>0</v>
      </c>
      <c r="C10" s="55">
        <f>'ESCRUTINIO ELECCIONES 2011'!R6</f>
        <v>0</v>
      </c>
      <c r="D10" s="211"/>
      <c r="E10" s="56" t="e">
        <f t="shared" si="0"/>
        <v>#DIV/0!</v>
      </c>
      <c r="F10" s="211"/>
      <c r="G10" s="56" t="e">
        <f t="shared" si="1"/>
        <v>#DIV/0!</v>
      </c>
      <c r="H10" s="211"/>
      <c r="I10" s="56" t="e">
        <f t="shared" si="2"/>
        <v>#DIV/0!</v>
      </c>
    </row>
    <row r="11" spans="1:9" s="46" customFormat="1" ht="20.100000000000001" customHeight="1" x14ac:dyDescent="0.2">
      <c r="A11" s="52" t="str">
        <f>'ESCRUTINIO ELECCIONES 2011'!A7</f>
        <v>6T</v>
      </c>
      <c r="B11" s="54">
        <f>'ESCRUTINIO ELECCIONES 2011'!B7</f>
        <v>0</v>
      </c>
      <c r="C11" s="55">
        <f>'ESCRUTINIO ELECCIONES 2011'!R7</f>
        <v>0</v>
      </c>
      <c r="D11" s="211"/>
      <c r="E11" s="56" t="e">
        <f t="shared" si="0"/>
        <v>#DIV/0!</v>
      </c>
      <c r="F11" s="211"/>
      <c r="G11" s="56" t="e">
        <f t="shared" si="1"/>
        <v>#DIV/0!</v>
      </c>
      <c r="H11" s="211"/>
      <c r="I11" s="56" t="e">
        <f t="shared" si="2"/>
        <v>#DIV/0!</v>
      </c>
    </row>
    <row r="12" spans="1:9" s="51" customFormat="1" ht="20.100000000000001" customHeight="1" x14ac:dyDescent="0.2">
      <c r="A12" s="57" t="s">
        <v>52</v>
      </c>
      <c r="B12" s="57"/>
      <c r="C12" s="52">
        <f>'ESCRUTINIO ELECCIONES 2011'!R8</f>
        <v>2092</v>
      </c>
      <c r="D12" s="52">
        <f>SUM(D6:D11)</f>
        <v>0</v>
      </c>
      <c r="E12" s="53">
        <f t="shared" si="0"/>
        <v>0</v>
      </c>
      <c r="F12" s="52">
        <f>SUM(F6:F11)</f>
        <v>0</v>
      </c>
      <c r="G12" s="53">
        <f t="shared" si="1"/>
        <v>0</v>
      </c>
      <c r="H12" s="52">
        <f>SUM(H6:H11)</f>
        <v>0</v>
      </c>
      <c r="I12" s="53">
        <f t="shared" si="2"/>
        <v>0</v>
      </c>
    </row>
    <row r="13" spans="1:9" s="51" customFormat="1" ht="20.100000000000001" customHeight="1" x14ac:dyDescent="0.2">
      <c r="A13" s="58" t="s">
        <v>61</v>
      </c>
      <c r="B13" s="58"/>
      <c r="C13" s="59">
        <f>SUM(C6:C11)</f>
        <v>2092</v>
      </c>
      <c r="D13" s="59"/>
      <c r="E13" s="60"/>
      <c r="F13" s="59"/>
      <c r="G13" s="60"/>
      <c r="H13" s="59"/>
      <c r="I13" s="60"/>
    </row>
    <row r="14" spans="1:9" s="46" customFormat="1" ht="20.100000000000001" customHeight="1" x14ac:dyDescent="0.2">
      <c r="A14" s="50"/>
      <c r="B14" s="50"/>
      <c r="C14" s="61"/>
      <c r="E14" s="62"/>
      <c r="G14" s="62"/>
      <c r="I14" s="62"/>
    </row>
    <row r="15" spans="1:9" s="31" customFormat="1" x14ac:dyDescent="0.25">
      <c r="A15" s="33"/>
      <c r="B15" s="33"/>
      <c r="C15" s="33"/>
      <c r="D15" s="214">
        <f>D4</f>
        <v>12</v>
      </c>
      <c r="E15" s="215" t="s">
        <v>59</v>
      </c>
      <c r="F15" s="214">
        <f>F4</f>
        <v>16</v>
      </c>
      <c r="G15" s="215" t="s">
        <v>59</v>
      </c>
      <c r="H15" s="214">
        <f>H4</f>
        <v>19</v>
      </c>
      <c r="I15" s="215" t="s">
        <v>59</v>
      </c>
    </row>
    <row r="16" spans="1:9" s="33" customFormat="1" x14ac:dyDescent="0.25">
      <c r="A16" s="34" t="s">
        <v>56</v>
      </c>
      <c r="B16" s="34" t="s">
        <v>62</v>
      </c>
      <c r="C16" s="34" t="s">
        <v>57</v>
      </c>
      <c r="D16" s="34" t="s">
        <v>60</v>
      </c>
      <c r="E16" s="38" t="s">
        <v>58</v>
      </c>
      <c r="F16" s="34" t="s">
        <v>60</v>
      </c>
      <c r="G16" s="38" t="s">
        <v>58</v>
      </c>
      <c r="H16" s="34" t="s">
        <v>60</v>
      </c>
      <c r="I16" s="38" t="s">
        <v>58</v>
      </c>
    </row>
    <row r="17" spans="1:9" x14ac:dyDescent="0.25">
      <c r="A17" s="34" t="str">
        <f>'ESCRUTINIO ELECCIONES 2011'!A9</f>
        <v>1E</v>
      </c>
      <c r="B17" s="45" t="str">
        <f>'ESCRUTINIO ELECCIONES 2011'!B9</f>
        <v>Mesa Unica</v>
      </c>
      <c r="C17" s="39">
        <f>'ESCRUTINIO ELECCIONES 2011'!R9</f>
        <v>400</v>
      </c>
      <c r="D17" s="217"/>
      <c r="E17" s="40">
        <f t="shared" ref="E17:E39" si="3">(D17*100)/$C17</f>
        <v>0</v>
      </c>
      <c r="F17" s="217"/>
      <c r="G17" s="40">
        <f t="shared" ref="G17:G39" si="4">(F17*100)/$C17</f>
        <v>0</v>
      </c>
      <c r="H17" s="216"/>
      <c r="I17" s="40">
        <f t="shared" ref="I17:I39" si="5">(H17*100)/$C17</f>
        <v>0</v>
      </c>
    </row>
    <row r="18" spans="1:9" x14ac:dyDescent="0.25">
      <c r="A18" s="34" t="str">
        <f>'ESCRUTINIO ELECCIONES 2011'!A10</f>
        <v>2E</v>
      </c>
      <c r="B18" s="45">
        <f>'ESCRUTINIO ELECCIONES 2011'!B10</f>
        <v>0</v>
      </c>
      <c r="C18" s="39">
        <f>'ESCRUTINIO ELECCIONES 2011'!R10</f>
        <v>0</v>
      </c>
      <c r="D18" s="217"/>
      <c r="E18" s="40" t="e">
        <f t="shared" si="3"/>
        <v>#DIV/0!</v>
      </c>
      <c r="F18" s="217"/>
      <c r="G18" s="40" t="e">
        <f t="shared" si="4"/>
        <v>#DIV/0!</v>
      </c>
      <c r="H18" s="216"/>
      <c r="I18" s="40" t="e">
        <f t="shared" si="5"/>
        <v>#DIV/0!</v>
      </c>
    </row>
    <row r="19" spans="1:9" x14ac:dyDescent="0.25">
      <c r="A19" s="34" t="str">
        <f>'ESCRUTINIO ELECCIONES 2011'!A11</f>
        <v>3E</v>
      </c>
      <c r="B19" s="45">
        <f>'ESCRUTINIO ELECCIONES 2011'!B11</f>
        <v>0</v>
      </c>
      <c r="C19" s="39">
        <f>'ESCRUTINIO ELECCIONES 2011'!R11</f>
        <v>0</v>
      </c>
      <c r="D19" s="217"/>
      <c r="E19" s="40" t="e">
        <f t="shared" si="3"/>
        <v>#DIV/0!</v>
      </c>
      <c r="F19" s="217"/>
      <c r="G19" s="40" t="e">
        <f t="shared" si="4"/>
        <v>#DIV/0!</v>
      </c>
      <c r="H19" s="216"/>
      <c r="I19" s="40" t="e">
        <f t="shared" si="5"/>
        <v>#DIV/0!</v>
      </c>
    </row>
    <row r="20" spans="1:9" x14ac:dyDescent="0.25">
      <c r="A20" s="34" t="str">
        <f>'ESCRUTINIO ELECCIONES 2011'!A12</f>
        <v>4E</v>
      </c>
      <c r="B20" s="45">
        <f>'ESCRUTINIO ELECCIONES 2011'!B12</f>
        <v>0</v>
      </c>
      <c r="C20" s="39">
        <f>'ESCRUTINIO ELECCIONES 2011'!R12</f>
        <v>0</v>
      </c>
      <c r="D20" s="217"/>
      <c r="E20" s="40" t="e">
        <f t="shared" si="3"/>
        <v>#DIV/0!</v>
      </c>
      <c r="F20" s="217"/>
      <c r="G20" s="40" t="e">
        <f t="shared" si="4"/>
        <v>#DIV/0!</v>
      </c>
      <c r="H20" s="216"/>
      <c r="I20" s="40" t="e">
        <f t="shared" si="5"/>
        <v>#DIV/0!</v>
      </c>
    </row>
    <row r="21" spans="1:9" x14ac:dyDescent="0.25">
      <c r="A21" s="34" t="str">
        <f>'ESCRUTINIO ELECCIONES 2011'!A13</f>
        <v>5E</v>
      </c>
      <c r="B21" s="45">
        <f>'ESCRUTINIO ELECCIONES 2011'!B13</f>
        <v>0</v>
      </c>
      <c r="C21" s="39">
        <f>'ESCRUTINIO ELECCIONES 2011'!R13</f>
        <v>0</v>
      </c>
      <c r="D21" s="217"/>
      <c r="E21" s="40" t="e">
        <f t="shared" si="3"/>
        <v>#DIV/0!</v>
      </c>
      <c r="F21" s="217"/>
      <c r="G21" s="40" t="e">
        <f t="shared" si="4"/>
        <v>#DIV/0!</v>
      </c>
      <c r="H21" s="216"/>
      <c r="I21" s="40" t="e">
        <f t="shared" si="5"/>
        <v>#DIV/0!</v>
      </c>
    </row>
    <row r="22" spans="1:9" x14ac:dyDescent="0.25">
      <c r="A22" s="34" t="str">
        <f>'ESCRUTINIO ELECCIONES 2011'!A14</f>
        <v>6E</v>
      </c>
      <c r="B22" s="45">
        <f>'ESCRUTINIO ELECCIONES 2011'!B14</f>
        <v>0</v>
      </c>
      <c r="C22" s="39">
        <f>'ESCRUTINIO ELECCIONES 2011'!R14</f>
        <v>0</v>
      </c>
      <c r="D22" s="217"/>
      <c r="E22" s="40" t="e">
        <f t="shared" si="3"/>
        <v>#DIV/0!</v>
      </c>
      <c r="F22" s="217"/>
      <c r="G22" s="40" t="e">
        <f t="shared" si="4"/>
        <v>#DIV/0!</v>
      </c>
      <c r="H22" s="216"/>
      <c r="I22" s="40" t="e">
        <f t="shared" si="5"/>
        <v>#DIV/0!</v>
      </c>
    </row>
    <row r="23" spans="1:9" x14ac:dyDescent="0.25">
      <c r="A23" s="34" t="str">
        <f>'ESCRUTINIO ELECCIONES 2011'!A15</f>
        <v>7E</v>
      </c>
      <c r="B23" s="45">
        <f>'ESCRUTINIO ELECCIONES 2011'!B15</f>
        <v>0</v>
      </c>
      <c r="C23" s="39">
        <f>'ESCRUTINIO ELECCIONES 2011'!R15</f>
        <v>0</v>
      </c>
      <c r="D23" s="217"/>
      <c r="E23" s="40" t="e">
        <f t="shared" si="3"/>
        <v>#DIV/0!</v>
      </c>
      <c r="F23" s="217"/>
      <c r="G23" s="40" t="e">
        <f t="shared" si="4"/>
        <v>#DIV/0!</v>
      </c>
      <c r="H23" s="216"/>
      <c r="I23" s="40" t="e">
        <f t="shared" si="5"/>
        <v>#DIV/0!</v>
      </c>
    </row>
    <row r="24" spans="1:9" x14ac:dyDescent="0.25">
      <c r="A24" s="34" t="str">
        <f>'ESCRUTINIO ELECCIONES 2011'!A16</f>
        <v>8E</v>
      </c>
      <c r="B24" s="45">
        <f>'ESCRUTINIO ELECCIONES 2011'!B16</f>
        <v>0</v>
      </c>
      <c r="C24" s="39">
        <f>'ESCRUTINIO ELECCIONES 2011'!R16</f>
        <v>0</v>
      </c>
      <c r="D24" s="217"/>
      <c r="E24" s="40" t="e">
        <f t="shared" si="3"/>
        <v>#DIV/0!</v>
      </c>
      <c r="F24" s="217"/>
      <c r="G24" s="40" t="e">
        <f t="shared" si="4"/>
        <v>#DIV/0!</v>
      </c>
      <c r="H24" s="216"/>
      <c r="I24" s="40" t="e">
        <f t="shared" si="5"/>
        <v>#DIV/0!</v>
      </c>
    </row>
    <row r="25" spans="1:9" x14ac:dyDescent="0.25">
      <c r="A25" s="34" t="str">
        <f>'ESCRUTINIO ELECCIONES 2011'!A17</f>
        <v>9E</v>
      </c>
      <c r="B25" s="45">
        <f>'ESCRUTINIO ELECCIONES 2011'!B17</f>
        <v>0</v>
      </c>
      <c r="C25" s="39">
        <f>'ESCRUTINIO ELECCIONES 2011'!R17</f>
        <v>0</v>
      </c>
      <c r="D25" s="217"/>
      <c r="E25" s="40" t="e">
        <f t="shared" si="3"/>
        <v>#DIV/0!</v>
      </c>
      <c r="F25" s="217"/>
      <c r="G25" s="40" t="e">
        <f t="shared" si="4"/>
        <v>#DIV/0!</v>
      </c>
      <c r="H25" s="216"/>
      <c r="I25" s="40" t="e">
        <f t="shared" si="5"/>
        <v>#DIV/0!</v>
      </c>
    </row>
    <row r="26" spans="1:9" x14ac:dyDescent="0.25">
      <c r="A26" s="34" t="str">
        <f>'ESCRUTINIO ELECCIONES 2011'!A18</f>
        <v>10E</v>
      </c>
      <c r="B26" s="45">
        <f>'ESCRUTINIO ELECCIONES 2011'!B18</f>
        <v>0</v>
      </c>
      <c r="C26" s="39">
        <f>'ESCRUTINIO ELECCIONES 2011'!R18</f>
        <v>0</v>
      </c>
      <c r="D26" s="217"/>
      <c r="E26" s="40" t="e">
        <f t="shared" si="3"/>
        <v>#DIV/0!</v>
      </c>
      <c r="F26" s="217"/>
      <c r="G26" s="40" t="e">
        <f t="shared" si="4"/>
        <v>#DIV/0!</v>
      </c>
      <c r="H26" s="216"/>
      <c r="I26" s="40" t="e">
        <f t="shared" si="5"/>
        <v>#DIV/0!</v>
      </c>
    </row>
    <row r="27" spans="1:9" x14ac:dyDescent="0.25">
      <c r="A27" s="34" t="str">
        <f>'ESCRUTINIO ELECCIONES 2011'!A19</f>
        <v>11E</v>
      </c>
      <c r="B27" s="45">
        <f>'ESCRUTINIO ELECCIONES 2011'!B19</f>
        <v>0</v>
      </c>
      <c r="C27" s="39">
        <f>'ESCRUTINIO ELECCIONES 2011'!R19</f>
        <v>0</v>
      </c>
      <c r="D27" s="217"/>
      <c r="E27" s="40" t="e">
        <f t="shared" si="3"/>
        <v>#DIV/0!</v>
      </c>
      <c r="F27" s="217"/>
      <c r="G27" s="40" t="e">
        <f t="shared" si="4"/>
        <v>#DIV/0!</v>
      </c>
      <c r="H27" s="216"/>
      <c r="I27" s="40" t="e">
        <f t="shared" si="5"/>
        <v>#DIV/0!</v>
      </c>
    </row>
    <row r="28" spans="1:9" x14ac:dyDescent="0.25">
      <c r="A28" s="34" t="str">
        <f>'ESCRUTINIO ELECCIONES 2011'!A20</f>
        <v>12E</v>
      </c>
      <c r="B28" s="45">
        <f>'ESCRUTINIO ELECCIONES 2011'!B20</f>
        <v>0</v>
      </c>
      <c r="C28" s="39">
        <f>'ESCRUTINIO ELECCIONES 2011'!R20</f>
        <v>0</v>
      </c>
      <c r="D28" s="217"/>
      <c r="E28" s="40" t="e">
        <f t="shared" si="3"/>
        <v>#DIV/0!</v>
      </c>
      <c r="F28" s="217"/>
      <c r="G28" s="40" t="e">
        <f t="shared" si="4"/>
        <v>#DIV/0!</v>
      </c>
      <c r="H28" s="216"/>
      <c r="I28" s="40" t="e">
        <f t="shared" si="5"/>
        <v>#DIV/0!</v>
      </c>
    </row>
    <row r="29" spans="1:9" x14ac:dyDescent="0.25">
      <c r="A29" s="34" t="str">
        <f>'ESCRUTINIO ELECCIONES 2011'!A21</f>
        <v>13E</v>
      </c>
      <c r="B29" s="45">
        <f>'ESCRUTINIO ELECCIONES 2011'!B21</f>
        <v>0</v>
      </c>
      <c r="C29" s="39">
        <f>'ESCRUTINIO ELECCIONES 2011'!R21</f>
        <v>0</v>
      </c>
      <c r="D29" s="217"/>
      <c r="E29" s="40" t="e">
        <f t="shared" si="3"/>
        <v>#DIV/0!</v>
      </c>
      <c r="F29" s="217"/>
      <c r="G29" s="40" t="e">
        <f t="shared" si="4"/>
        <v>#DIV/0!</v>
      </c>
      <c r="H29" s="216"/>
      <c r="I29" s="40" t="e">
        <f t="shared" si="5"/>
        <v>#DIV/0!</v>
      </c>
    </row>
    <row r="30" spans="1:9" x14ac:dyDescent="0.25">
      <c r="A30" s="34" t="str">
        <f>'ESCRUTINIO ELECCIONES 2011'!A22</f>
        <v>14E</v>
      </c>
      <c r="B30" s="45">
        <f>'ESCRUTINIO ELECCIONES 2011'!B22</f>
        <v>0</v>
      </c>
      <c r="C30" s="39">
        <f>'ESCRUTINIO ELECCIONES 2011'!R22</f>
        <v>0</v>
      </c>
      <c r="D30" s="217"/>
      <c r="E30" s="40" t="e">
        <f t="shared" si="3"/>
        <v>#DIV/0!</v>
      </c>
      <c r="F30" s="217"/>
      <c r="G30" s="40" t="e">
        <f t="shared" si="4"/>
        <v>#DIV/0!</v>
      </c>
      <c r="H30" s="216"/>
      <c r="I30" s="40" t="e">
        <f t="shared" si="5"/>
        <v>#DIV/0!</v>
      </c>
    </row>
    <row r="31" spans="1:9" x14ac:dyDescent="0.25">
      <c r="A31" s="34" t="str">
        <f>'ESCRUTINIO ELECCIONES 2011'!A23</f>
        <v>15E</v>
      </c>
      <c r="B31" s="45">
        <f>'ESCRUTINIO ELECCIONES 2011'!B23</f>
        <v>0</v>
      </c>
      <c r="C31" s="39">
        <f>'ESCRUTINIO ELECCIONES 2011'!R23</f>
        <v>0</v>
      </c>
      <c r="D31" s="217"/>
      <c r="E31" s="40" t="e">
        <f t="shared" si="3"/>
        <v>#DIV/0!</v>
      </c>
      <c r="F31" s="217"/>
      <c r="G31" s="40" t="e">
        <f t="shared" si="4"/>
        <v>#DIV/0!</v>
      </c>
      <c r="H31" s="216"/>
      <c r="I31" s="40" t="e">
        <f t="shared" si="5"/>
        <v>#DIV/0!</v>
      </c>
    </row>
    <row r="32" spans="1:9" x14ac:dyDescent="0.25">
      <c r="A32" s="34" t="str">
        <f>'ESCRUTINIO ELECCIONES 2011'!A24</f>
        <v>16E</v>
      </c>
      <c r="B32" s="45">
        <f>'ESCRUTINIO ELECCIONES 2011'!B24</f>
        <v>0</v>
      </c>
      <c r="C32" s="39">
        <f>'ESCRUTINIO ELECCIONES 2011'!R24</f>
        <v>0</v>
      </c>
      <c r="D32" s="217"/>
      <c r="E32" s="40" t="e">
        <f t="shared" si="3"/>
        <v>#DIV/0!</v>
      </c>
      <c r="F32" s="217"/>
      <c r="G32" s="40" t="e">
        <f t="shared" si="4"/>
        <v>#DIV/0!</v>
      </c>
      <c r="H32" s="216"/>
      <c r="I32" s="40" t="e">
        <f t="shared" si="5"/>
        <v>#DIV/0!</v>
      </c>
    </row>
    <row r="33" spans="1:9" x14ac:dyDescent="0.25">
      <c r="A33" s="34" t="str">
        <f>'ESCRUTINIO ELECCIONES 2011'!A25</f>
        <v>17E</v>
      </c>
      <c r="B33" s="45">
        <f>'ESCRUTINIO ELECCIONES 2011'!B25</f>
        <v>0</v>
      </c>
      <c r="C33" s="39">
        <f>'ESCRUTINIO ELECCIONES 2011'!R25</f>
        <v>0</v>
      </c>
      <c r="D33" s="217"/>
      <c r="E33" s="40" t="e">
        <f t="shared" si="3"/>
        <v>#DIV/0!</v>
      </c>
      <c r="F33" s="217"/>
      <c r="G33" s="40" t="e">
        <f t="shared" si="4"/>
        <v>#DIV/0!</v>
      </c>
      <c r="H33" s="216"/>
      <c r="I33" s="40" t="e">
        <f t="shared" si="5"/>
        <v>#DIV/0!</v>
      </c>
    </row>
    <row r="34" spans="1:9" x14ac:dyDescent="0.25">
      <c r="A34" s="34" t="str">
        <f>'ESCRUTINIO ELECCIONES 2011'!A26</f>
        <v>18E</v>
      </c>
      <c r="B34" s="45">
        <f>'ESCRUTINIO ELECCIONES 2011'!B26</f>
        <v>0</v>
      </c>
      <c r="C34" s="39">
        <f>'ESCRUTINIO ELECCIONES 2011'!R26</f>
        <v>0</v>
      </c>
      <c r="D34" s="217"/>
      <c r="E34" s="40" t="e">
        <f t="shared" si="3"/>
        <v>#DIV/0!</v>
      </c>
      <c r="F34" s="217"/>
      <c r="G34" s="40" t="e">
        <f t="shared" si="4"/>
        <v>#DIV/0!</v>
      </c>
      <c r="H34" s="216"/>
      <c r="I34" s="40" t="e">
        <f t="shared" si="5"/>
        <v>#DIV/0!</v>
      </c>
    </row>
    <row r="35" spans="1:9" x14ac:dyDescent="0.25">
      <c r="A35" s="34" t="str">
        <f>'ESCRUTINIO ELECCIONES 2011'!A27</f>
        <v>19E</v>
      </c>
      <c r="B35" s="45">
        <f>'ESCRUTINIO ELECCIONES 2011'!B27</f>
        <v>0</v>
      </c>
      <c r="C35" s="39">
        <f>'ESCRUTINIO ELECCIONES 2011'!R27</f>
        <v>0</v>
      </c>
      <c r="D35" s="217"/>
      <c r="E35" s="40" t="e">
        <f t="shared" si="3"/>
        <v>#DIV/0!</v>
      </c>
      <c r="F35" s="217"/>
      <c r="G35" s="40" t="e">
        <f t="shared" si="4"/>
        <v>#DIV/0!</v>
      </c>
      <c r="H35" s="216"/>
      <c r="I35" s="40" t="e">
        <f t="shared" si="5"/>
        <v>#DIV/0!</v>
      </c>
    </row>
    <row r="36" spans="1:9" x14ac:dyDescent="0.25">
      <c r="A36" s="34" t="str">
        <f>'ESCRUTINIO ELECCIONES 2011'!A28</f>
        <v>20E</v>
      </c>
      <c r="B36" s="45">
        <f>'ESCRUTINIO ELECCIONES 2011'!B28</f>
        <v>0</v>
      </c>
      <c r="C36" s="39">
        <f>'ESCRUTINIO ELECCIONES 2011'!R28</f>
        <v>0</v>
      </c>
      <c r="D36" s="217"/>
      <c r="E36" s="40" t="e">
        <f t="shared" si="3"/>
        <v>#DIV/0!</v>
      </c>
      <c r="F36" s="217"/>
      <c r="G36" s="40" t="e">
        <f t="shared" si="4"/>
        <v>#DIV/0!</v>
      </c>
      <c r="H36" s="216"/>
      <c r="I36" s="40" t="e">
        <f t="shared" si="5"/>
        <v>#DIV/0!</v>
      </c>
    </row>
    <row r="37" spans="1:9" x14ac:dyDescent="0.25">
      <c r="A37" s="34" t="str">
        <f>'ESCRUTINIO ELECCIONES 2011'!A29</f>
        <v>21E</v>
      </c>
      <c r="B37" s="45">
        <f>'ESCRUTINIO ELECCIONES 2011'!B29</f>
        <v>0</v>
      </c>
      <c r="C37" s="39">
        <f>'ESCRUTINIO ELECCIONES 2011'!R29</f>
        <v>0</v>
      </c>
      <c r="D37" s="217"/>
      <c r="E37" s="40" t="e">
        <f t="shared" si="3"/>
        <v>#DIV/0!</v>
      </c>
      <c r="F37" s="217"/>
      <c r="G37" s="40" t="e">
        <f t="shared" si="4"/>
        <v>#DIV/0!</v>
      </c>
      <c r="H37" s="216"/>
      <c r="I37" s="40" t="e">
        <f t="shared" si="5"/>
        <v>#DIV/0!</v>
      </c>
    </row>
    <row r="38" spans="1:9" x14ac:dyDescent="0.25">
      <c r="A38" s="34" t="str">
        <f>'ESCRUTINIO ELECCIONES 2011'!A30</f>
        <v>22E</v>
      </c>
      <c r="B38" s="45">
        <f>'ESCRUTINIO ELECCIONES 2011'!B30</f>
        <v>0</v>
      </c>
      <c r="C38" s="39">
        <f>'ESCRUTINIO ELECCIONES 2011'!R30</f>
        <v>0</v>
      </c>
      <c r="D38" s="217"/>
      <c r="E38" s="40" t="e">
        <f t="shared" si="3"/>
        <v>#DIV/0!</v>
      </c>
      <c r="F38" s="217"/>
      <c r="G38" s="40" t="e">
        <f t="shared" si="4"/>
        <v>#DIV/0!</v>
      </c>
      <c r="H38" s="216"/>
      <c r="I38" s="40" t="e">
        <f t="shared" si="5"/>
        <v>#DIV/0!</v>
      </c>
    </row>
    <row r="39" spans="1:9" s="31" customFormat="1" x14ac:dyDescent="0.25">
      <c r="A39" s="41" t="s">
        <v>52</v>
      </c>
      <c r="B39" s="41"/>
      <c r="C39" s="34">
        <f>'ESCRUTINIO ELECCIONES 2011'!R31</f>
        <v>400</v>
      </c>
      <c r="D39" s="34">
        <f>SUM(D24:D38)</f>
        <v>0</v>
      </c>
      <c r="E39" s="38">
        <f t="shared" si="3"/>
        <v>0</v>
      </c>
      <c r="F39" s="34">
        <f>SUM(F24:F38)</f>
        <v>0</v>
      </c>
      <c r="G39" s="38">
        <f t="shared" si="4"/>
        <v>0</v>
      </c>
      <c r="H39" s="34">
        <f>SUM(H24:H38)</f>
        <v>0</v>
      </c>
      <c r="I39" s="38">
        <f t="shared" si="5"/>
        <v>0</v>
      </c>
    </row>
    <row r="40" spans="1:9" s="31" customFormat="1" x14ac:dyDescent="0.25">
      <c r="A40" s="42" t="s">
        <v>61</v>
      </c>
      <c r="B40" s="42"/>
      <c r="C40" s="43">
        <f>SUM(C17:C38)</f>
        <v>400</v>
      </c>
      <c r="D40" s="43"/>
      <c r="E40" s="44"/>
      <c r="F40" s="43"/>
      <c r="G40" s="44"/>
      <c r="H40" s="43"/>
      <c r="I40" s="44"/>
    </row>
    <row r="53" spans="1:2" x14ac:dyDescent="0.25">
      <c r="A53" s="35"/>
      <c r="B53" s="35"/>
    </row>
  </sheetData>
  <sheetProtection password="DC36" sheet="1" objects="1" scenarios="1"/>
  <mergeCells count="1">
    <mergeCell ref="B2:C2"/>
  </mergeCells>
  <phoneticPr fontId="6" type="noConversion"/>
  <printOptions horizontalCentered="1" verticalCentered="1" gridLines="1" gridLinesSet="0"/>
  <pageMargins left="0.35433070866141736" right="0.39370078740157483" top="0.47244094488188981" bottom="0.59055118110236227" header="0.23622047244094491" footer="0.31496062992125984"/>
  <pageSetup paperSize="9" scale="71" orientation="portrait" horizontalDpi="300" verticalDpi="300" r:id="rId1"/>
  <headerFooter alignWithMargins="0">
    <oddHeader>&amp;A</oddHead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78"/>
  <sheetViews>
    <sheetView zoomScale="85" zoomScaleNormal="85" workbookViewId="0">
      <selection activeCell="B8" sqref="B8"/>
    </sheetView>
  </sheetViews>
  <sheetFormatPr baseColWidth="10" defaultColWidth="9.140625" defaultRowHeight="26.25" x14ac:dyDescent="0.4"/>
  <cols>
    <col min="1" max="1" width="64.28515625" style="220" customWidth="1"/>
    <col min="2" max="6" width="6.7109375" style="221" customWidth="1"/>
    <col min="7" max="7" width="1.7109375" style="221" customWidth="1"/>
    <col min="8" max="12" width="6.7109375" style="221" customWidth="1"/>
    <col min="13" max="13" width="1.7109375" style="221" customWidth="1"/>
    <col min="14" max="18" width="6.7109375" style="221" customWidth="1"/>
    <col min="19" max="19" width="1.7109375" style="221" customWidth="1"/>
    <col min="20" max="24" width="6.7109375" style="221" customWidth="1"/>
    <col min="25" max="25" width="1.7109375" style="221" customWidth="1"/>
    <col min="26" max="30" width="6.7109375" style="221" customWidth="1"/>
    <col min="31" max="31" width="1.7109375" style="221" customWidth="1"/>
    <col min="32" max="36" width="6.7109375" style="221" customWidth="1"/>
    <col min="37" max="37" width="1.7109375" style="221" customWidth="1"/>
    <col min="38" max="42" width="6.7109375" style="221" customWidth="1"/>
    <col min="43" max="43" width="1.7109375" style="221" customWidth="1"/>
    <col min="44" max="48" width="6.7109375" style="221" customWidth="1"/>
    <col min="49" max="49" width="1.7109375" style="221" customWidth="1"/>
    <col min="50" max="54" width="6.7109375" style="221" customWidth="1"/>
    <col min="55" max="55" width="1.7109375" style="221" customWidth="1"/>
    <col min="56" max="60" width="6.7109375" style="221" customWidth="1"/>
    <col min="61" max="61" width="6.7109375" style="222" customWidth="1"/>
    <col min="62" max="16384" width="9.140625" style="221"/>
  </cols>
  <sheetData>
    <row r="1" spans="1:61" s="219" customFormat="1" ht="97.5" customHeight="1" x14ac:dyDescent="0.2">
      <c r="L1" s="219" t="s">
        <v>95</v>
      </c>
      <c r="AF1" s="219" t="s">
        <v>96</v>
      </c>
    </row>
    <row r="2" spans="1:61" s="223" customFormat="1" ht="15" customHeight="1" thickBot="1" x14ac:dyDescent="0.35">
      <c r="F2" s="223">
        <v>5</v>
      </c>
      <c r="L2" s="223">
        <f>F2+5</f>
        <v>10</v>
      </c>
      <c r="R2" s="223">
        <f>L2+5</f>
        <v>15</v>
      </c>
      <c r="X2" s="223">
        <f>R2+5</f>
        <v>20</v>
      </c>
      <c r="AD2" s="223">
        <f>X2+5</f>
        <v>25</v>
      </c>
      <c r="AJ2" s="223">
        <f>AD2+5</f>
        <v>30</v>
      </c>
      <c r="AP2" s="223">
        <f>AJ2+5</f>
        <v>35</v>
      </c>
      <c r="AV2" s="223">
        <f>AP2+5</f>
        <v>40</v>
      </c>
      <c r="BB2" s="223">
        <f>AV2+5</f>
        <v>45</v>
      </c>
      <c r="BH2" s="223">
        <f>BB2+5</f>
        <v>50</v>
      </c>
    </row>
    <row r="3" spans="1:61" ht="30" customHeight="1" x14ac:dyDescent="0.35">
      <c r="A3" s="225" t="str">
        <f>'ESCRUTINIO ELECCIONES 2011'!C1</f>
        <v>CCP</v>
      </c>
      <c r="B3" s="224"/>
      <c r="C3" s="224"/>
      <c r="D3" s="224"/>
      <c r="E3" s="224"/>
      <c r="F3" s="224"/>
      <c r="H3" s="224"/>
      <c r="I3" s="224"/>
      <c r="J3" s="224"/>
      <c r="K3" s="224"/>
      <c r="L3" s="224"/>
      <c r="N3" s="224"/>
      <c r="O3" s="224"/>
      <c r="P3" s="224"/>
      <c r="Q3" s="224"/>
      <c r="R3" s="224"/>
      <c r="T3" s="224"/>
      <c r="U3" s="224"/>
      <c r="V3" s="224"/>
      <c r="W3" s="224"/>
      <c r="X3" s="224"/>
      <c r="Z3" s="224"/>
      <c r="AA3" s="224"/>
      <c r="AB3" s="224"/>
      <c r="AC3" s="224"/>
      <c r="AD3" s="224"/>
      <c r="AF3" s="224"/>
      <c r="AG3" s="224"/>
      <c r="AH3" s="224"/>
      <c r="AI3" s="224"/>
      <c r="AJ3" s="224"/>
      <c r="AL3" s="224"/>
      <c r="AM3" s="224"/>
      <c r="AN3" s="224"/>
      <c r="AO3" s="224"/>
      <c r="AP3" s="224"/>
      <c r="AR3" s="224"/>
      <c r="AS3" s="224"/>
      <c r="AT3" s="224"/>
      <c r="AU3" s="224"/>
      <c r="AV3" s="224"/>
      <c r="AX3" s="224"/>
      <c r="AY3" s="224"/>
      <c r="AZ3" s="224"/>
      <c r="BA3" s="224"/>
      <c r="BB3" s="224"/>
      <c r="BD3" s="224"/>
      <c r="BE3" s="224"/>
      <c r="BF3" s="224"/>
      <c r="BG3" s="224"/>
      <c r="BH3" s="224"/>
      <c r="BI3" s="222">
        <f>BH2</f>
        <v>50</v>
      </c>
    </row>
    <row r="4" spans="1:61" s="223" customFormat="1" ht="15" customHeight="1" x14ac:dyDescent="0.3">
      <c r="A4" s="226"/>
      <c r="F4" s="223">
        <f>BH2+5</f>
        <v>55</v>
      </c>
      <c r="L4" s="223">
        <f>F4+5</f>
        <v>60</v>
      </c>
      <c r="R4" s="223">
        <f>L4+5</f>
        <v>65</v>
      </c>
      <c r="X4" s="223">
        <f>R4+5</f>
        <v>70</v>
      </c>
      <c r="AD4" s="223">
        <f>X4+5</f>
        <v>75</v>
      </c>
      <c r="AJ4" s="223">
        <f>AD4+5</f>
        <v>80</v>
      </c>
      <c r="AP4" s="223">
        <f>AJ4+5</f>
        <v>85</v>
      </c>
      <c r="AV4" s="223">
        <f>AP4+5</f>
        <v>90</v>
      </c>
      <c r="BB4" s="223">
        <f>AV4+5</f>
        <v>95</v>
      </c>
      <c r="BH4" s="223">
        <f>BB4+5</f>
        <v>100</v>
      </c>
    </row>
    <row r="5" spans="1:61" ht="30" customHeight="1" x14ac:dyDescent="0.35">
      <c r="A5" s="226"/>
      <c r="B5" s="224"/>
      <c r="C5" s="224"/>
      <c r="D5" s="224"/>
      <c r="E5" s="224"/>
      <c r="F5" s="224"/>
      <c r="H5" s="224"/>
      <c r="I5" s="224"/>
      <c r="J5" s="224"/>
      <c r="K5" s="224"/>
      <c r="L5" s="224"/>
      <c r="N5" s="224"/>
      <c r="O5" s="224"/>
      <c r="P5" s="224"/>
      <c r="Q5" s="224"/>
      <c r="R5" s="224"/>
      <c r="T5" s="224"/>
      <c r="U5" s="224"/>
      <c r="V5" s="224"/>
      <c r="W5" s="224"/>
      <c r="X5" s="224"/>
      <c r="Z5" s="224"/>
      <c r="AA5" s="224"/>
      <c r="AB5" s="224"/>
      <c r="AC5" s="224"/>
      <c r="AD5" s="224"/>
      <c r="AF5" s="224"/>
      <c r="AG5" s="224"/>
      <c r="AH5" s="224"/>
      <c r="AI5" s="224"/>
      <c r="AJ5" s="224"/>
      <c r="AL5" s="224"/>
      <c r="AM5" s="224"/>
      <c r="AN5" s="224"/>
      <c r="AO5" s="224"/>
      <c r="AP5" s="224"/>
      <c r="AR5" s="224"/>
      <c r="AS5" s="224"/>
      <c r="AT5" s="224"/>
      <c r="AU5" s="224"/>
      <c r="AV5" s="224"/>
      <c r="AX5" s="224"/>
      <c r="AY5" s="224"/>
      <c r="AZ5" s="224"/>
      <c r="BA5" s="224"/>
      <c r="BB5" s="224"/>
      <c r="BD5" s="224"/>
      <c r="BE5" s="224"/>
      <c r="BF5" s="224"/>
      <c r="BG5" s="224"/>
      <c r="BH5" s="224"/>
      <c r="BI5" s="222">
        <f>BH4</f>
        <v>100</v>
      </c>
    </row>
    <row r="6" spans="1:61" s="223" customFormat="1" ht="15" customHeight="1" x14ac:dyDescent="0.3">
      <c r="A6" s="226"/>
      <c r="F6" s="223">
        <f>BH4+5</f>
        <v>105</v>
      </c>
      <c r="L6" s="223">
        <f>F6+5</f>
        <v>110</v>
      </c>
      <c r="R6" s="223">
        <f>L6+5</f>
        <v>115</v>
      </c>
      <c r="X6" s="223">
        <f>R6+5</f>
        <v>120</v>
      </c>
      <c r="AD6" s="223">
        <f>X6+5</f>
        <v>125</v>
      </c>
      <c r="AJ6" s="223">
        <f>AD6+5</f>
        <v>130</v>
      </c>
      <c r="AP6" s="223">
        <f>AJ6+5</f>
        <v>135</v>
      </c>
      <c r="AV6" s="223">
        <f>AP6+5</f>
        <v>140</v>
      </c>
      <c r="BB6" s="223">
        <f>AV6+5</f>
        <v>145</v>
      </c>
      <c r="BH6" s="223">
        <f>BB6+5</f>
        <v>150</v>
      </c>
    </row>
    <row r="7" spans="1:61" ht="30" customHeight="1" x14ac:dyDescent="0.35">
      <c r="A7" s="226"/>
      <c r="B7" s="224"/>
      <c r="C7" s="224"/>
      <c r="D7" s="224"/>
      <c r="E7" s="224"/>
      <c r="F7" s="224"/>
      <c r="H7" s="224"/>
      <c r="I7" s="224"/>
      <c r="J7" s="224"/>
      <c r="K7" s="224"/>
      <c r="L7" s="224"/>
      <c r="N7" s="224"/>
      <c r="O7" s="224"/>
      <c r="P7" s="224"/>
      <c r="Q7" s="224"/>
      <c r="R7" s="224"/>
      <c r="T7" s="224"/>
      <c r="U7" s="224"/>
      <c r="V7" s="224"/>
      <c r="W7" s="224"/>
      <c r="X7" s="224"/>
      <c r="Z7" s="224"/>
      <c r="AA7" s="224"/>
      <c r="AB7" s="224"/>
      <c r="AC7" s="224"/>
      <c r="AD7" s="224"/>
      <c r="AF7" s="224"/>
      <c r="AG7" s="224"/>
      <c r="AH7" s="224"/>
      <c r="AI7" s="224"/>
      <c r="AJ7" s="224"/>
      <c r="AL7" s="224"/>
      <c r="AM7" s="224"/>
      <c r="AN7" s="224"/>
      <c r="AO7" s="224"/>
      <c r="AP7" s="224"/>
      <c r="AR7" s="224"/>
      <c r="AS7" s="224"/>
      <c r="AT7" s="224"/>
      <c r="AU7" s="224"/>
      <c r="AV7" s="224"/>
      <c r="AX7" s="224"/>
      <c r="AY7" s="224"/>
      <c r="AZ7" s="224"/>
      <c r="BA7" s="224"/>
      <c r="BB7" s="224"/>
      <c r="BD7" s="224"/>
      <c r="BE7" s="224"/>
      <c r="BF7" s="224"/>
      <c r="BG7" s="224"/>
      <c r="BH7" s="224"/>
      <c r="BI7" s="222">
        <f>BH6</f>
        <v>150</v>
      </c>
    </row>
    <row r="8" spans="1:61" s="223" customFormat="1" ht="15" customHeight="1" x14ac:dyDescent="0.3">
      <c r="A8" s="226"/>
      <c r="F8" s="223">
        <f>BH6+5</f>
        <v>155</v>
      </c>
      <c r="L8" s="223">
        <f>F8+5</f>
        <v>160</v>
      </c>
      <c r="R8" s="223">
        <f>L8+5</f>
        <v>165</v>
      </c>
      <c r="X8" s="223">
        <f>R8+5</f>
        <v>170</v>
      </c>
      <c r="AD8" s="223">
        <f>X8+5</f>
        <v>175</v>
      </c>
      <c r="AJ8" s="223">
        <f>AD8+5</f>
        <v>180</v>
      </c>
      <c r="AP8" s="223">
        <f>AJ8+5</f>
        <v>185</v>
      </c>
      <c r="AV8" s="223">
        <f>AP8+5</f>
        <v>190</v>
      </c>
      <c r="BB8" s="223">
        <f>AV8+5</f>
        <v>195</v>
      </c>
      <c r="BH8" s="223">
        <f>BB8+5</f>
        <v>200</v>
      </c>
    </row>
    <row r="9" spans="1:61" ht="30" customHeight="1" x14ac:dyDescent="0.35">
      <c r="A9" s="226"/>
      <c r="B9" s="224"/>
      <c r="C9" s="224"/>
      <c r="D9" s="224"/>
      <c r="E9" s="224"/>
      <c r="F9" s="224"/>
      <c r="H9" s="224"/>
      <c r="I9" s="224"/>
      <c r="J9" s="224"/>
      <c r="K9" s="224"/>
      <c r="L9" s="224"/>
      <c r="N9" s="224"/>
      <c r="O9" s="224"/>
      <c r="P9" s="224"/>
      <c r="Q9" s="224"/>
      <c r="R9" s="224"/>
      <c r="T9" s="224"/>
      <c r="U9" s="224"/>
      <c r="V9" s="224"/>
      <c r="W9" s="224"/>
      <c r="X9" s="224"/>
      <c r="Z9" s="224"/>
      <c r="AA9" s="224"/>
      <c r="AB9" s="224"/>
      <c r="AC9" s="224"/>
      <c r="AD9" s="224"/>
      <c r="AF9" s="224"/>
      <c r="AG9" s="224"/>
      <c r="AH9" s="224"/>
      <c r="AI9" s="224"/>
      <c r="AJ9" s="224"/>
      <c r="AL9" s="224"/>
      <c r="AM9" s="224"/>
      <c r="AN9" s="224"/>
      <c r="AO9" s="224"/>
      <c r="AP9" s="224"/>
      <c r="AR9" s="224"/>
      <c r="AS9" s="224"/>
      <c r="AT9" s="224"/>
      <c r="AU9" s="224"/>
      <c r="AV9" s="224"/>
      <c r="AX9" s="224"/>
      <c r="AY9" s="224"/>
      <c r="AZ9" s="224"/>
      <c r="BA9" s="224"/>
      <c r="BB9" s="224"/>
      <c r="BD9" s="224"/>
      <c r="BE9" s="224"/>
      <c r="BF9" s="224"/>
      <c r="BG9" s="224"/>
      <c r="BH9" s="224"/>
      <c r="BI9" s="222">
        <f>BH8</f>
        <v>200</v>
      </c>
    </row>
    <row r="10" spans="1:61" s="223" customFormat="1" ht="15" customHeight="1" x14ac:dyDescent="0.3">
      <c r="A10" s="226"/>
      <c r="F10" s="223">
        <f>BH8+5</f>
        <v>205</v>
      </c>
      <c r="L10" s="223">
        <f>F10+5</f>
        <v>210</v>
      </c>
      <c r="R10" s="223">
        <f>L10+5</f>
        <v>215</v>
      </c>
      <c r="X10" s="223">
        <f>R10+5</f>
        <v>220</v>
      </c>
      <c r="AD10" s="223">
        <f>X10+5</f>
        <v>225</v>
      </c>
      <c r="AJ10" s="223">
        <f>AD10+5</f>
        <v>230</v>
      </c>
      <c r="AP10" s="223">
        <f>AJ10+5</f>
        <v>235</v>
      </c>
      <c r="AV10" s="223">
        <f>AP10+5</f>
        <v>240</v>
      </c>
      <c r="BB10" s="223">
        <f>AV10+5</f>
        <v>245</v>
      </c>
      <c r="BH10" s="223">
        <f>BB10+5</f>
        <v>250</v>
      </c>
    </row>
    <row r="11" spans="1:61" ht="30" customHeight="1" x14ac:dyDescent="0.35">
      <c r="A11" s="226"/>
      <c r="B11" s="224"/>
      <c r="C11" s="224"/>
      <c r="D11" s="224"/>
      <c r="E11" s="224"/>
      <c r="F11" s="224"/>
      <c r="H11" s="224"/>
      <c r="I11" s="224"/>
      <c r="J11" s="224"/>
      <c r="K11" s="224"/>
      <c r="L11" s="224"/>
      <c r="N11" s="224"/>
      <c r="O11" s="224"/>
      <c r="P11" s="224"/>
      <c r="Q11" s="224"/>
      <c r="R11" s="224"/>
      <c r="T11" s="224"/>
      <c r="U11" s="224"/>
      <c r="V11" s="224"/>
      <c r="W11" s="224"/>
      <c r="X11" s="224"/>
      <c r="Z11" s="224"/>
      <c r="AA11" s="224"/>
      <c r="AB11" s="224"/>
      <c r="AC11" s="224"/>
      <c r="AD11" s="224"/>
      <c r="AF11" s="224"/>
      <c r="AG11" s="224"/>
      <c r="AH11" s="224"/>
      <c r="AI11" s="224"/>
      <c r="AJ11" s="224"/>
      <c r="AL11" s="224"/>
      <c r="AM11" s="224"/>
      <c r="AN11" s="224"/>
      <c r="AO11" s="224"/>
      <c r="AP11" s="224"/>
      <c r="AR11" s="224"/>
      <c r="AS11" s="224"/>
      <c r="AT11" s="224"/>
      <c r="AU11" s="224"/>
      <c r="AV11" s="224"/>
      <c r="AX11" s="224"/>
      <c r="AY11" s="224"/>
      <c r="AZ11" s="224"/>
      <c r="BA11" s="224"/>
      <c r="BB11" s="224"/>
      <c r="BD11" s="224"/>
      <c r="BE11" s="224"/>
      <c r="BF11" s="224"/>
      <c r="BG11" s="224"/>
      <c r="BH11" s="224"/>
      <c r="BI11" s="222">
        <f>BH10</f>
        <v>250</v>
      </c>
    </row>
    <row r="12" spans="1:61" ht="30" customHeight="1" x14ac:dyDescent="0.35">
      <c r="A12" s="226"/>
      <c r="B12" s="224"/>
      <c r="C12" s="224"/>
      <c r="D12" s="224"/>
      <c r="E12" s="224"/>
      <c r="F12" s="224"/>
      <c r="H12" s="224"/>
      <c r="I12" s="224"/>
      <c r="J12" s="224"/>
      <c r="K12" s="224"/>
      <c r="L12" s="224"/>
      <c r="N12" s="224"/>
      <c r="O12" s="224"/>
      <c r="P12" s="224"/>
      <c r="Q12" s="224"/>
      <c r="R12" s="224"/>
      <c r="T12" s="224"/>
      <c r="U12" s="224"/>
      <c r="V12" s="224"/>
      <c r="W12" s="224"/>
      <c r="X12" s="224"/>
      <c r="Z12" s="224"/>
      <c r="AA12" s="224"/>
      <c r="AB12" s="224"/>
      <c r="AC12" s="224"/>
      <c r="AD12" s="224"/>
      <c r="AF12" s="224"/>
      <c r="AG12" s="224"/>
      <c r="AH12" s="224"/>
      <c r="AI12" s="224"/>
      <c r="AJ12" s="224"/>
      <c r="AL12" s="224"/>
      <c r="AM12" s="224"/>
      <c r="AN12" s="224"/>
      <c r="AO12" s="224"/>
      <c r="AP12" s="224"/>
      <c r="AR12" s="224"/>
      <c r="AS12" s="224"/>
      <c r="AT12" s="224"/>
      <c r="AU12" s="224"/>
      <c r="AV12" s="224"/>
      <c r="AX12" s="224"/>
      <c r="AY12" s="224"/>
      <c r="AZ12" s="224"/>
      <c r="BA12" s="224"/>
      <c r="BB12" s="224"/>
      <c r="BD12" s="224"/>
      <c r="BE12" s="224"/>
      <c r="BF12" s="224"/>
      <c r="BG12" s="224"/>
      <c r="BH12" s="224"/>
      <c r="BI12" s="222">
        <v>300</v>
      </c>
    </row>
    <row r="13" spans="1:61" ht="30" customHeight="1" thickBot="1" x14ac:dyDescent="0.4">
      <c r="A13" s="227"/>
      <c r="B13" s="224"/>
      <c r="C13" s="224"/>
      <c r="D13" s="224"/>
      <c r="E13" s="224"/>
      <c r="F13" s="224"/>
      <c r="H13" s="224"/>
      <c r="I13" s="224"/>
      <c r="J13" s="224"/>
      <c r="K13" s="224"/>
      <c r="L13" s="224"/>
      <c r="N13" s="224"/>
      <c r="O13" s="224"/>
      <c r="P13" s="224"/>
      <c r="Q13" s="224"/>
      <c r="R13" s="224"/>
      <c r="T13" s="224"/>
      <c r="U13" s="224"/>
      <c r="V13" s="224"/>
      <c r="W13" s="224"/>
      <c r="X13" s="224"/>
      <c r="Z13" s="224"/>
      <c r="AA13" s="224"/>
      <c r="AB13" s="224"/>
      <c r="AC13" s="224"/>
      <c r="AD13" s="224"/>
      <c r="AF13" s="224"/>
      <c r="AG13" s="224"/>
      <c r="AH13" s="224"/>
      <c r="AI13" s="224"/>
      <c r="AJ13" s="224"/>
      <c r="AL13" s="224"/>
      <c r="AM13" s="224"/>
      <c r="AN13" s="224"/>
      <c r="AO13" s="224"/>
      <c r="AP13" s="224"/>
      <c r="AR13" s="224"/>
      <c r="AS13" s="224"/>
      <c r="AT13" s="224"/>
      <c r="AU13" s="224"/>
      <c r="AV13" s="224"/>
      <c r="AX13" s="224"/>
      <c r="AY13" s="224"/>
      <c r="AZ13" s="224"/>
      <c r="BA13" s="224"/>
      <c r="BB13" s="224"/>
      <c r="BD13" s="224"/>
      <c r="BE13" s="224"/>
      <c r="BF13" s="224"/>
      <c r="BG13" s="224"/>
      <c r="BH13" s="224"/>
      <c r="BI13" s="222">
        <v>350</v>
      </c>
    </row>
    <row r="15" spans="1:61" s="223" customFormat="1" ht="15" customHeight="1" thickBot="1" x14ac:dyDescent="0.35">
      <c r="F15" s="223">
        <v>5</v>
      </c>
      <c r="L15" s="223">
        <f>F15+5</f>
        <v>10</v>
      </c>
      <c r="R15" s="223">
        <f>L15+5</f>
        <v>15</v>
      </c>
      <c r="X15" s="223">
        <f>R15+5</f>
        <v>20</v>
      </c>
      <c r="AD15" s="223">
        <f>X15+5</f>
        <v>25</v>
      </c>
      <c r="AJ15" s="223">
        <f>AD15+5</f>
        <v>30</v>
      </c>
      <c r="AP15" s="223">
        <f>AJ15+5</f>
        <v>35</v>
      </c>
      <c r="AV15" s="223">
        <f>AP15+5</f>
        <v>40</v>
      </c>
      <c r="BB15" s="223">
        <f>AV15+5</f>
        <v>45</v>
      </c>
      <c r="BH15" s="223">
        <f>BB15+5</f>
        <v>50</v>
      </c>
    </row>
    <row r="16" spans="1:61" ht="30" customHeight="1" x14ac:dyDescent="0.35">
      <c r="A16" s="225" t="str">
        <f>'ESCRUTINIO ELECCIONES 2011'!E1</f>
        <v>CCOO</v>
      </c>
      <c r="B16" s="224"/>
      <c r="C16" s="224"/>
      <c r="D16" s="224"/>
      <c r="E16" s="224"/>
      <c r="F16" s="224"/>
      <c r="H16" s="224"/>
      <c r="I16" s="224"/>
      <c r="J16" s="224"/>
      <c r="K16" s="224"/>
      <c r="L16" s="224"/>
      <c r="N16" s="224"/>
      <c r="O16" s="224"/>
      <c r="P16" s="224"/>
      <c r="Q16" s="224"/>
      <c r="R16" s="224"/>
      <c r="T16" s="224"/>
      <c r="U16" s="224"/>
      <c r="V16" s="224"/>
      <c r="W16" s="224"/>
      <c r="X16" s="224"/>
      <c r="Z16" s="224"/>
      <c r="AA16" s="224"/>
      <c r="AB16" s="224"/>
      <c r="AC16" s="224"/>
      <c r="AD16" s="224"/>
      <c r="AF16" s="224"/>
      <c r="AG16" s="224"/>
      <c r="AH16" s="224"/>
      <c r="AI16" s="224"/>
      <c r="AJ16" s="224"/>
      <c r="AL16" s="224"/>
      <c r="AM16" s="224"/>
      <c r="AN16" s="224"/>
      <c r="AO16" s="224"/>
      <c r="AP16" s="224"/>
      <c r="AR16" s="224"/>
      <c r="AS16" s="224"/>
      <c r="AT16" s="224"/>
      <c r="AU16" s="224"/>
      <c r="AV16" s="224"/>
      <c r="AX16" s="224"/>
      <c r="AY16" s="224"/>
      <c r="AZ16" s="224"/>
      <c r="BA16" s="224"/>
      <c r="BB16" s="224"/>
      <c r="BD16" s="224"/>
      <c r="BE16" s="224"/>
      <c r="BF16" s="224"/>
      <c r="BG16" s="224"/>
      <c r="BH16" s="224"/>
      <c r="BI16" s="222">
        <f>BH15</f>
        <v>50</v>
      </c>
    </row>
    <row r="17" spans="1:61" s="223" customFormat="1" ht="15" customHeight="1" x14ac:dyDescent="0.3">
      <c r="A17" s="226"/>
      <c r="F17" s="223">
        <f>BH15+5</f>
        <v>55</v>
      </c>
      <c r="L17" s="223">
        <f>F17+5</f>
        <v>60</v>
      </c>
      <c r="R17" s="223">
        <f>L17+5</f>
        <v>65</v>
      </c>
      <c r="X17" s="223">
        <f>R17+5</f>
        <v>70</v>
      </c>
      <c r="AD17" s="223">
        <f>X17+5</f>
        <v>75</v>
      </c>
      <c r="AJ17" s="223">
        <f>AD17+5</f>
        <v>80</v>
      </c>
      <c r="AP17" s="223">
        <f>AJ17+5</f>
        <v>85</v>
      </c>
      <c r="AV17" s="223">
        <f>AP17+5</f>
        <v>90</v>
      </c>
      <c r="BB17" s="223">
        <f>AV17+5</f>
        <v>95</v>
      </c>
      <c r="BH17" s="223">
        <f>BB17+5</f>
        <v>100</v>
      </c>
    </row>
    <row r="18" spans="1:61" ht="30" customHeight="1" x14ac:dyDescent="0.35">
      <c r="A18" s="226"/>
      <c r="B18" s="224"/>
      <c r="C18" s="224"/>
      <c r="D18" s="224"/>
      <c r="E18" s="224"/>
      <c r="F18" s="224"/>
      <c r="H18" s="224"/>
      <c r="I18" s="224"/>
      <c r="J18" s="224"/>
      <c r="K18" s="224"/>
      <c r="L18" s="224"/>
      <c r="N18" s="224"/>
      <c r="O18" s="224"/>
      <c r="P18" s="224"/>
      <c r="Q18" s="224"/>
      <c r="R18" s="224"/>
      <c r="T18" s="224"/>
      <c r="U18" s="224"/>
      <c r="V18" s="224"/>
      <c r="W18" s="224"/>
      <c r="X18" s="224"/>
      <c r="Z18" s="224"/>
      <c r="AA18" s="224"/>
      <c r="AB18" s="224"/>
      <c r="AC18" s="224"/>
      <c r="AD18" s="224"/>
      <c r="AF18" s="224"/>
      <c r="AG18" s="224"/>
      <c r="AH18" s="224"/>
      <c r="AI18" s="224"/>
      <c r="AJ18" s="224"/>
      <c r="AL18" s="224"/>
      <c r="AM18" s="224"/>
      <c r="AN18" s="224"/>
      <c r="AO18" s="224"/>
      <c r="AP18" s="224"/>
      <c r="AR18" s="224"/>
      <c r="AS18" s="224"/>
      <c r="AT18" s="224"/>
      <c r="AU18" s="224"/>
      <c r="AV18" s="224"/>
      <c r="AX18" s="224"/>
      <c r="AY18" s="224"/>
      <c r="AZ18" s="224"/>
      <c r="BA18" s="224"/>
      <c r="BB18" s="224"/>
      <c r="BD18" s="224"/>
      <c r="BE18" s="224"/>
      <c r="BF18" s="224"/>
      <c r="BG18" s="224"/>
      <c r="BH18" s="224"/>
      <c r="BI18" s="222">
        <f>BH17</f>
        <v>100</v>
      </c>
    </row>
    <row r="19" spans="1:61" s="223" customFormat="1" ht="15" customHeight="1" x14ac:dyDescent="0.3">
      <c r="A19" s="226"/>
      <c r="F19" s="223">
        <f>BH17+5</f>
        <v>105</v>
      </c>
      <c r="L19" s="223">
        <f>F19+5</f>
        <v>110</v>
      </c>
      <c r="R19" s="223">
        <f>L19+5</f>
        <v>115</v>
      </c>
      <c r="X19" s="223">
        <f>R19+5</f>
        <v>120</v>
      </c>
      <c r="AD19" s="223">
        <f>X19+5</f>
        <v>125</v>
      </c>
      <c r="AJ19" s="223">
        <f>AD19+5</f>
        <v>130</v>
      </c>
      <c r="AP19" s="223">
        <f>AJ19+5</f>
        <v>135</v>
      </c>
      <c r="AV19" s="223">
        <f>AP19+5</f>
        <v>140</v>
      </c>
      <c r="BB19" s="223">
        <f>AV19+5</f>
        <v>145</v>
      </c>
      <c r="BH19" s="223">
        <f>BB19+5</f>
        <v>150</v>
      </c>
    </row>
    <row r="20" spans="1:61" ht="30" customHeight="1" x14ac:dyDescent="0.35">
      <c r="A20" s="226"/>
      <c r="B20" s="224"/>
      <c r="C20" s="224"/>
      <c r="D20" s="224"/>
      <c r="E20" s="224"/>
      <c r="F20" s="224"/>
      <c r="H20" s="224"/>
      <c r="I20" s="224"/>
      <c r="J20" s="224"/>
      <c r="K20" s="224"/>
      <c r="L20" s="224"/>
      <c r="N20" s="224"/>
      <c r="O20" s="224"/>
      <c r="P20" s="224"/>
      <c r="Q20" s="224"/>
      <c r="R20" s="224"/>
      <c r="T20" s="224"/>
      <c r="U20" s="224"/>
      <c r="V20" s="224"/>
      <c r="W20" s="224"/>
      <c r="X20" s="224"/>
      <c r="Z20" s="224"/>
      <c r="AA20" s="224"/>
      <c r="AB20" s="224"/>
      <c r="AC20" s="224"/>
      <c r="AD20" s="224"/>
      <c r="AF20" s="224"/>
      <c r="AG20" s="224"/>
      <c r="AH20" s="224"/>
      <c r="AI20" s="224"/>
      <c r="AJ20" s="224"/>
      <c r="AL20" s="224"/>
      <c r="AM20" s="224"/>
      <c r="AN20" s="224"/>
      <c r="AO20" s="224"/>
      <c r="AP20" s="224"/>
      <c r="AR20" s="224"/>
      <c r="AS20" s="224"/>
      <c r="AT20" s="224"/>
      <c r="AU20" s="224"/>
      <c r="AV20" s="224"/>
      <c r="AX20" s="224"/>
      <c r="AY20" s="224"/>
      <c r="AZ20" s="224"/>
      <c r="BA20" s="224"/>
      <c r="BB20" s="224"/>
      <c r="BD20" s="224"/>
      <c r="BE20" s="224"/>
      <c r="BF20" s="224"/>
      <c r="BG20" s="224"/>
      <c r="BH20" s="224"/>
      <c r="BI20" s="222">
        <f>BH19</f>
        <v>150</v>
      </c>
    </row>
    <row r="21" spans="1:61" s="223" customFormat="1" ht="15" customHeight="1" x14ac:dyDescent="0.3">
      <c r="A21" s="226"/>
      <c r="F21" s="223">
        <f>BH19+5</f>
        <v>155</v>
      </c>
      <c r="L21" s="223">
        <f>F21+5</f>
        <v>160</v>
      </c>
      <c r="R21" s="223">
        <f>L21+5</f>
        <v>165</v>
      </c>
      <c r="X21" s="223">
        <f>R21+5</f>
        <v>170</v>
      </c>
      <c r="AD21" s="223">
        <f>X21+5</f>
        <v>175</v>
      </c>
      <c r="AJ21" s="223">
        <f>AD21+5</f>
        <v>180</v>
      </c>
      <c r="AP21" s="223">
        <f>AJ21+5</f>
        <v>185</v>
      </c>
      <c r="AV21" s="223">
        <f>AP21+5</f>
        <v>190</v>
      </c>
      <c r="BB21" s="223">
        <f>AV21+5</f>
        <v>195</v>
      </c>
      <c r="BH21" s="223">
        <f>BB21+5</f>
        <v>200</v>
      </c>
    </row>
    <row r="22" spans="1:61" ht="30" customHeight="1" x14ac:dyDescent="0.35">
      <c r="A22" s="226"/>
      <c r="B22" s="224"/>
      <c r="C22" s="224"/>
      <c r="D22" s="224"/>
      <c r="E22" s="224"/>
      <c r="F22" s="224"/>
      <c r="H22" s="224"/>
      <c r="I22" s="224"/>
      <c r="J22" s="224"/>
      <c r="K22" s="224"/>
      <c r="L22" s="224"/>
      <c r="N22" s="224"/>
      <c r="O22" s="224"/>
      <c r="P22" s="224"/>
      <c r="Q22" s="224"/>
      <c r="R22" s="224"/>
      <c r="T22" s="224"/>
      <c r="U22" s="224"/>
      <c r="V22" s="224"/>
      <c r="W22" s="224"/>
      <c r="X22" s="224"/>
      <c r="Z22" s="224"/>
      <c r="AA22" s="224"/>
      <c r="AB22" s="224"/>
      <c r="AC22" s="224"/>
      <c r="AD22" s="224"/>
      <c r="AF22" s="224"/>
      <c r="AG22" s="224"/>
      <c r="AH22" s="224"/>
      <c r="AI22" s="224"/>
      <c r="AJ22" s="224"/>
      <c r="AL22" s="224"/>
      <c r="AM22" s="224"/>
      <c r="AN22" s="224"/>
      <c r="AO22" s="224"/>
      <c r="AP22" s="224"/>
      <c r="AR22" s="224"/>
      <c r="AS22" s="224"/>
      <c r="AT22" s="224"/>
      <c r="AU22" s="224"/>
      <c r="AV22" s="224"/>
      <c r="AX22" s="224"/>
      <c r="AY22" s="224"/>
      <c r="AZ22" s="224"/>
      <c r="BA22" s="224"/>
      <c r="BB22" s="224"/>
      <c r="BD22" s="224"/>
      <c r="BE22" s="224"/>
      <c r="BF22" s="224"/>
      <c r="BG22" s="224"/>
      <c r="BH22" s="224"/>
      <c r="BI22" s="222">
        <f>BH21</f>
        <v>200</v>
      </c>
    </row>
    <row r="23" spans="1:61" s="223" customFormat="1" ht="15" customHeight="1" x14ac:dyDescent="0.3">
      <c r="A23" s="226"/>
      <c r="F23" s="223">
        <f>BH21+5</f>
        <v>205</v>
      </c>
      <c r="L23" s="223">
        <f>F23+5</f>
        <v>210</v>
      </c>
      <c r="R23" s="223">
        <f>L23+5</f>
        <v>215</v>
      </c>
      <c r="X23" s="223">
        <f>R23+5</f>
        <v>220</v>
      </c>
      <c r="AD23" s="223">
        <f>X23+5</f>
        <v>225</v>
      </c>
      <c r="AJ23" s="223">
        <f>AD23+5</f>
        <v>230</v>
      </c>
      <c r="AP23" s="223">
        <f>AJ23+5</f>
        <v>235</v>
      </c>
      <c r="AV23" s="223">
        <f>AP23+5</f>
        <v>240</v>
      </c>
      <c r="BB23" s="223">
        <f>AV23+5</f>
        <v>245</v>
      </c>
      <c r="BH23" s="223">
        <f>BB23+5</f>
        <v>250</v>
      </c>
    </row>
    <row r="24" spans="1:61" ht="30" customHeight="1" x14ac:dyDescent="0.35">
      <c r="A24" s="226"/>
      <c r="B24" s="224"/>
      <c r="C24" s="224"/>
      <c r="D24" s="224"/>
      <c r="E24" s="224"/>
      <c r="F24" s="224"/>
      <c r="H24" s="224"/>
      <c r="I24" s="224"/>
      <c r="J24" s="224"/>
      <c r="K24" s="224"/>
      <c r="L24" s="224"/>
      <c r="N24" s="224"/>
      <c r="O24" s="224"/>
      <c r="P24" s="224"/>
      <c r="Q24" s="224"/>
      <c r="R24" s="224"/>
      <c r="T24" s="224"/>
      <c r="U24" s="224"/>
      <c r="V24" s="224"/>
      <c r="W24" s="224"/>
      <c r="X24" s="224"/>
      <c r="Z24" s="224"/>
      <c r="AA24" s="224"/>
      <c r="AB24" s="224"/>
      <c r="AC24" s="224"/>
      <c r="AD24" s="224"/>
      <c r="AF24" s="224"/>
      <c r="AG24" s="224"/>
      <c r="AH24" s="224"/>
      <c r="AI24" s="224"/>
      <c r="AJ24" s="224"/>
      <c r="AL24" s="224"/>
      <c r="AM24" s="224"/>
      <c r="AN24" s="224"/>
      <c r="AO24" s="224"/>
      <c r="AP24" s="224"/>
      <c r="AR24" s="224"/>
      <c r="AS24" s="224"/>
      <c r="AT24" s="224"/>
      <c r="AU24" s="224"/>
      <c r="AV24" s="224"/>
      <c r="AX24" s="224"/>
      <c r="AY24" s="224"/>
      <c r="AZ24" s="224"/>
      <c r="BA24" s="224"/>
      <c r="BB24" s="224"/>
      <c r="BD24" s="224"/>
      <c r="BE24" s="224"/>
      <c r="BF24" s="224"/>
      <c r="BG24" s="224"/>
      <c r="BH24" s="224"/>
      <c r="BI24" s="222">
        <f>BH23</f>
        <v>250</v>
      </c>
    </row>
    <row r="25" spans="1:61" ht="30" customHeight="1" x14ac:dyDescent="0.35">
      <c r="A25" s="226"/>
      <c r="B25" s="224"/>
      <c r="C25" s="224"/>
      <c r="D25" s="224"/>
      <c r="E25" s="224"/>
      <c r="F25" s="224"/>
      <c r="H25" s="224"/>
      <c r="I25" s="224"/>
      <c r="J25" s="224"/>
      <c r="K25" s="224"/>
      <c r="L25" s="224"/>
      <c r="N25" s="224"/>
      <c r="O25" s="224"/>
      <c r="P25" s="224"/>
      <c r="Q25" s="224"/>
      <c r="R25" s="224"/>
      <c r="T25" s="224"/>
      <c r="U25" s="224"/>
      <c r="V25" s="224"/>
      <c r="W25" s="224"/>
      <c r="X25" s="224"/>
      <c r="Z25" s="224"/>
      <c r="AA25" s="224"/>
      <c r="AB25" s="224"/>
      <c r="AC25" s="224"/>
      <c r="AD25" s="224"/>
      <c r="AF25" s="224"/>
      <c r="AG25" s="224"/>
      <c r="AH25" s="224"/>
      <c r="AI25" s="224"/>
      <c r="AJ25" s="224"/>
      <c r="AL25" s="224"/>
      <c r="AM25" s="224"/>
      <c r="AN25" s="224"/>
      <c r="AO25" s="224"/>
      <c r="AP25" s="224"/>
      <c r="AR25" s="224"/>
      <c r="AS25" s="224"/>
      <c r="AT25" s="224"/>
      <c r="AU25" s="224"/>
      <c r="AV25" s="224"/>
      <c r="AX25" s="224"/>
      <c r="AY25" s="224"/>
      <c r="AZ25" s="224"/>
      <c r="BA25" s="224"/>
      <c r="BB25" s="224"/>
      <c r="BD25" s="224"/>
      <c r="BE25" s="224"/>
      <c r="BF25" s="224"/>
      <c r="BG25" s="224"/>
      <c r="BH25" s="224"/>
      <c r="BI25" s="222">
        <v>300</v>
      </c>
    </row>
    <row r="26" spans="1:61" ht="30" customHeight="1" thickBot="1" x14ac:dyDescent="0.4">
      <c r="A26" s="227"/>
      <c r="B26" s="224"/>
      <c r="C26" s="224"/>
      <c r="D26" s="224"/>
      <c r="E26" s="224"/>
      <c r="F26" s="224"/>
      <c r="H26" s="224"/>
      <c r="I26" s="224"/>
      <c r="J26" s="224"/>
      <c r="K26" s="224"/>
      <c r="L26" s="224"/>
      <c r="N26" s="224"/>
      <c r="O26" s="224"/>
      <c r="P26" s="224"/>
      <c r="Q26" s="224"/>
      <c r="R26" s="224"/>
      <c r="T26" s="224"/>
      <c r="U26" s="224"/>
      <c r="V26" s="224"/>
      <c r="W26" s="224"/>
      <c r="X26" s="224"/>
      <c r="Z26" s="224"/>
      <c r="AA26" s="224"/>
      <c r="AB26" s="224"/>
      <c r="AC26" s="224"/>
      <c r="AD26" s="224"/>
      <c r="AF26" s="224"/>
      <c r="AG26" s="224"/>
      <c r="AH26" s="224"/>
      <c r="AI26" s="224"/>
      <c r="AJ26" s="224"/>
      <c r="AL26" s="224"/>
      <c r="AM26" s="224"/>
      <c r="AN26" s="224"/>
      <c r="AO26" s="224"/>
      <c r="AP26" s="224"/>
      <c r="AR26" s="224"/>
      <c r="AS26" s="224"/>
      <c r="AT26" s="224"/>
      <c r="AU26" s="224"/>
      <c r="AV26" s="224"/>
      <c r="AX26" s="224"/>
      <c r="AY26" s="224"/>
      <c r="AZ26" s="224"/>
      <c r="BA26" s="224"/>
      <c r="BB26" s="224"/>
      <c r="BD26" s="224"/>
      <c r="BE26" s="224"/>
      <c r="BF26" s="224"/>
      <c r="BG26" s="224"/>
      <c r="BH26" s="224"/>
      <c r="BI26" s="222">
        <v>350</v>
      </c>
    </row>
    <row r="28" spans="1:61" s="223" customFormat="1" ht="15" customHeight="1" thickBot="1" x14ac:dyDescent="0.35">
      <c r="F28" s="223">
        <v>5</v>
      </c>
      <c r="L28" s="223">
        <f>F28+5</f>
        <v>10</v>
      </c>
      <c r="R28" s="223">
        <f>L28+5</f>
        <v>15</v>
      </c>
      <c r="X28" s="223">
        <f>R28+5</f>
        <v>20</v>
      </c>
      <c r="AD28" s="223">
        <f>X28+5</f>
        <v>25</v>
      </c>
      <c r="AJ28" s="223">
        <f>AD28+5</f>
        <v>30</v>
      </c>
      <c r="AP28" s="223">
        <f>AJ28+5</f>
        <v>35</v>
      </c>
      <c r="AV28" s="223">
        <f>AP28+5</f>
        <v>40</v>
      </c>
      <c r="BB28" s="223">
        <f>AV28+5</f>
        <v>45</v>
      </c>
      <c r="BH28" s="223">
        <f>BB28+5</f>
        <v>50</v>
      </c>
    </row>
    <row r="29" spans="1:61" ht="30" customHeight="1" x14ac:dyDescent="0.35">
      <c r="A29" s="225" t="str">
        <f>'ESCRUTINIO ELECCIONES 2011'!G1</f>
        <v>CGT</v>
      </c>
      <c r="B29" s="224"/>
      <c r="C29" s="224"/>
      <c r="D29" s="224"/>
      <c r="E29" s="224"/>
      <c r="F29" s="224"/>
      <c r="H29" s="224"/>
      <c r="I29" s="224"/>
      <c r="J29" s="224"/>
      <c r="K29" s="224"/>
      <c r="L29" s="224"/>
      <c r="N29" s="224"/>
      <c r="O29" s="224"/>
      <c r="P29" s="224"/>
      <c r="Q29" s="224"/>
      <c r="R29" s="224"/>
      <c r="T29" s="224"/>
      <c r="U29" s="224"/>
      <c r="V29" s="224"/>
      <c r="W29" s="224"/>
      <c r="X29" s="224"/>
      <c r="Z29" s="224"/>
      <c r="AA29" s="224"/>
      <c r="AB29" s="224"/>
      <c r="AC29" s="224"/>
      <c r="AD29" s="224"/>
      <c r="AF29" s="224"/>
      <c r="AG29" s="224"/>
      <c r="AH29" s="224"/>
      <c r="AI29" s="224"/>
      <c r="AJ29" s="224"/>
      <c r="AL29" s="224"/>
      <c r="AM29" s="224"/>
      <c r="AN29" s="224"/>
      <c r="AO29" s="224"/>
      <c r="AP29" s="224"/>
      <c r="AR29" s="224"/>
      <c r="AS29" s="224"/>
      <c r="AT29" s="224"/>
      <c r="AU29" s="224"/>
      <c r="AV29" s="224"/>
      <c r="AX29" s="224"/>
      <c r="AY29" s="224"/>
      <c r="AZ29" s="224"/>
      <c r="BA29" s="224"/>
      <c r="BB29" s="224"/>
      <c r="BD29" s="224"/>
      <c r="BE29" s="224"/>
      <c r="BF29" s="224"/>
      <c r="BG29" s="224"/>
      <c r="BH29" s="224"/>
      <c r="BI29" s="222">
        <f>BH28</f>
        <v>50</v>
      </c>
    </row>
    <row r="30" spans="1:61" s="223" customFormat="1" ht="15" customHeight="1" x14ac:dyDescent="0.3">
      <c r="A30" s="226"/>
      <c r="F30" s="223">
        <f>BH28+5</f>
        <v>55</v>
      </c>
      <c r="L30" s="223">
        <f>F30+5</f>
        <v>60</v>
      </c>
      <c r="R30" s="223">
        <f>L30+5</f>
        <v>65</v>
      </c>
      <c r="X30" s="223">
        <f>R30+5</f>
        <v>70</v>
      </c>
      <c r="AD30" s="223">
        <f>X30+5</f>
        <v>75</v>
      </c>
      <c r="AJ30" s="223">
        <f>AD30+5</f>
        <v>80</v>
      </c>
      <c r="AP30" s="223">
        <f>AJ30+5</f>
        <v>85</v>
      </c>
      <c r="AV30" s="223">
        <f>AP30+5</f>
        <v>90</v>
      </c>
      <c r="BB30" s="223">
        <f>AV30+5</f>
        <v>95</v>
      </c>
      <c r="BH30" s="223">
        <f>BB30+5</f>
        <v>100</v>
      </c>
    </row>
    <row r="31" spans="1:61" ht="30" customHeight="1" x14ac:dyDescent="0.35">
      <c r="A31" s="226"/>
      <c r="B31" s="224"/>
      <c r="C31" s="224"/>
      <c r="D31" s="224"/>
      <c r="E31" s="224"/>
      <c r="F31" s="224"/>
      <c r="H31" s="224"/>
      <c r="I31" s="224"/>
      <c r="J31" s="224"/>
      <c r="K31" s="224"/>
      <c r="L31" s="224"/>
      <c r="N31" s="224"/>
      <c r="O31" s="224"/>
      <c r="P31" s="224"/>
      <c r="Q31" s="224"/>
      <c r="R31" s="224"/>
      <c r="T31" s="224"/>
      <c r="U31" s="224"/>
      <c r="V31" s="224"/>
      <c r="W31" s="224"/>
      <c r="X31" s="224"/>
      <c r="Z31" s="224"/>
      <c r="AA31" s="224"/>
      <c r="AB31" s="224"/>
      <c r="AC31" s="224"/>
      <c r="AD31" s="224"/>
      <c r="AF31" s="224"/>
      <c r="AG31" s="224"/>
      <c r="AH31" s="224"/>
      <c r="AI31" s="224"/>
      <c r="AJ31" s="224"/>
      <c r="AL31" s="224"/>
      <c r="AM31" s="224"/>
      <c r="AN31" s="224"/>
      <c r="AO31" s="224"/>
      <c r="AP31" s="224"/>
      <c r="AR31" s="224"/>
      <c r="AS31" s="224"/>
      <c r="AT31" s="224"/>
      <c r="AU31" s="224"/>
      <c r="AV31" s="224"/>
      <c r="AX31" s="224"/>
      <c r="AY31" s="224"/>
      <c r="AZ31" s="224"/>
      <c r="BA31" s="224"/>
      <c r="BB31" s="224"/>
      <c r="BD31" s="224"/>
      <c r="BE31" s="224"/>
      <c r="BF31" s="224"/>
      <c r="BG31" s="224"/>
      <c r="BH31" s="224"/>
      <c r="BI31" s="222">
        <f>BH30</f>
        <v>100</v>
      </c>
    </row>
    <row r="32" spans="1:61" s="223" customFormat="1" ht="15" customHeight="1" x14ac:dyDescent="0.3">
      <c r="A32" s="226"/>
      <c r="F32" s="223">
        <f>BH30+5</f>
        <v>105</v>
      </c>
      <c r="L32" s="223">
        <f>F32+5</f>
        <v>110</v>
      </c>
      <c r="R32" s="223">
        <f>L32+5</f>
        <v>115</v>
      </c>
      <c r="X32" s="223">
        <f>R32+5</f>
        <v>120</v>
      </c>
      <c r="AD32" s="223">
        <f>X32+5</f>
        <v>125</v>
      </c>
      <c r="AJ32" s="223">
        <f>AD32+5</f>
        <v>130</v>
      </c>
      <c r="AP32" s="223">
        <f>AJ32+5</f>
        <v>135</v>
      </c>
      <c r="AV32" s="223">
        <f>AP32+5</f>
        <v>140</v>
      </c>
      <c r="BB32" s="223">
        <f>AV32+5</f>
        <v>145</v>
      </c>
      <c r="BH32" s="223">
        <f>BB32+5</f>
        <v>150</v>
      </c>
    </row>
    <row r="33" spans="1:61" ht="30" customHeight="1" x14ac:dyDescent="0.35">
      <c r="A33" s="226"/>
      <c r="B33" s="224"/>
      <c r="C33" s="224"/>
      <c r="D33" s="224"/>
      <c r="E33" s="224"/>
      <c r="F33" s="224"/>
      <c r="H33" s="224"/>
      <c r="I33" s="224"/>
      <c r="J33" s="224"/>
      <c r="K33" s="224"/>
      <c r="L33" s="224"/>
      <c r="N33" s="224"/>
      <c r="O33" s="224"/>
      <c r="P33" s="224"/>
      <c r="Q33" s="224"/>
      <c r="R33" s="224"/>
      <c r="T33" s="224"/>
      <c r="U33" s="224"/>
      <c r="V33" s="224"/>
      <c r="W33" s="224"/>
      <c r="X33" s="224"/>
      <c r="Z33" s="224"/>
      <c r="AA33" s="224"/>
      <c r="AB33" s="224"/>
      <c r="AC33" s="224"/>
      <c r="AD33" s="224"/>
      <c r="AF33" s="224"/>
      <c r="AG33" s="224"/>
      <c r="AH33" s="224"/>
      <c r="AI33" s="224"/>
      <c r="AJ33" s="224"/>
      <c r="AL33" s="224"/>
      <c r="AM33" s="224"/>
      <c r="AN33" s="224"/>
      <c r="AO33" s="224"/>
      <c r="AP33" s="224"/>
      <c r="AR33" s="224"/>
      <c r="AS33" s="224"/>
      <c r="AT33" s="224"/>
      <c r="AU33" s="224"/>
      <c r="AV33" s="224"/>
      <c r="AX33" s="224"/>
      <c r="AY33" s="224"/>
      <c r="AZ33" s="224"/>
      <c r="BA33" s="224"/>
      <c r="BB33" s="224"/>
      <c r="BD33" s="224"/>
      <c r="BE33" s="224"/>
      <c r="BF33" s="224"/>
      <c r="BG33" s="224"/>
      <c r="BH33" s="224"/>
      <c r="BI33" s="222">
        <f>BH32</f>
        <v>150</v>
      </c>
    </row>
    <row r="34" spans="1:61" s="223" customFormat="1" ht="15" customHeight="1" x14ac:dyDescent="0.3">
      <c r="A34" s="226"/>
      <c r="F34" s="223">
        <f>BH32+5</f>
        <v>155</v>
      </c>
      <c r="L34" s="223">
        <f>F34+5</f>
        <v>160</v>
      </c>
      <c r="R34" s="223">
        <f>L34+5</f>
        <v>165</v>
      </c>
      <c r="X34" s="223">
        <f>R34+5</f>
        <v>170</v>
      </c>
      <c r="AD34" s="223">
        <f>X34+5</f>
        <v>175</v>
      </c>
      <c r="AJ34" s="223">
        <f>AD34+5</f>
        <v>180</v>
      </c>
      <c r="AP34" s="223">
        <f>AJ34+5</f>
        <v>185</v>
      </c>
      <c r="AV34" s="223">
        <f>AP34+5</f>
        <v>190</v>
      </c>
      <c r="BB34" s="223">
        <f>AV34+5</f>
        <v>195</v>
      </c>
      <c r="BH34" s="223">
        <f>BB34+5</f>
        <v>200</v>
      </c>
    </row>
    <row r="35" spans="1:61" ht="30" customHeight="1" x14ac:dyDescent="0.35">
      <c r="A35" s="226"/>
      <c r="B35" s="224"/>
      <c r="C35" s="224"/>
      <c r="D35" s="224"/>
      <c r="E35" s="224"/>
      <c r="F35" s="224"/>
      <c r="H35" s="224"/>
      <c r="I35" s="224"/>
      <c r="J35" s="224"/>
      <c r="K35" s="224"/>
      <c r="L35" s="224"/>
      <c r="N35" s="224"/>
      <c r="O35" s="224"/>
      <c r="P35" s="224"/>
      <c r="Q35" s="224"/>
      <c r="R35" s="224"/>
      <c r="T35" s="224"/>
      <c r="U35" s="224"/>
      <c r="V35" s="224"/>
      <c r="W35" s="224"/>
      <c r="X35" s="224"/>
      <c r="Z35" s="224"/>
      <c r="AA35" s="224"/>
      <c r="AB35" s="224"/>
      <c r="AC35" s="224"/>
      <c r="AD35" s="224"/>
      <c r="AF35" s="224"/>
      <c r="AG35" s="224"/>
      <c r="AH35" s="224"/>
      <c r="AI35" s="224"/>
      <c r="AJ35" s="224"/>
      <c r="AL35" s="224"/>
      <c r="AM35" s="224"/>
      <c r="AN35" s="224"/>
      <c r="AO35" s="224"/>
      <c r="AP35" s="224"/>
      <c r="AR35" s="224"/>
      <c r="AS35" s="224"/>
      <c r="AT35" s="224"/>
      <c r="AU35" s="224"/>
      <c r="AV35" s="224"/>
      <c r="AX35" s="224"/>
      <c r="AY35" s="224"/>
      <c r="AZ35" s="224"/>
      <c r="BA35" s="224"/>
      <c r="BB35" s="224"/>
      <c r="BD35" s="224"/>
      <c r="BE35" s="224"/>
      <c r="BF35" s="224"/>
      <c r="BG35" s="224"/>
      <c r="BH35" s="224"/>
      <c r="BI35" s="222">
        <f>BH34</f>
        <v>200</v>
      </c>
    </row>
    <row r="36" spans="1:61" s="223" customFormat="1" ht="15" customHeight="1" x14ac:dyDescent="0.3">
      <c r="A36" s="226"/>
      <c r="F36" s="223">
        <f>BH34+5</f>
        <v>205</v>
      </c>
      <c r="L36" s="223">
        <f>F36+5</f>
        <v>210</v>
      </c>
      <c r="R36" s="223">
        <f>L36+5</f>
        <v>215</v>
      </c>
      <c r="X36" s="223">
        <f>R36+5</f>
        <v>220</v>
      </c>
      <c r="AD36" s="223">
        <f>X36+5</f>
        <v>225</v>
      </c>
      <c r="AJ36" s="223">
        <f>AD36+5</f>
        <v>230</v>
      </c>
      <c r="AP36" s="223">
        <f>AJ36+5</f>
        <v>235</v>
      </c>
      <c r="AV36" s="223">
        <f>AP36+5</f>
        <v>240</v>
      </c>
      <c r="BB36" s="223">
        <f>AV36+5</f>
        <v>245</v>
      </c>
      <c r="BH36" s="223">
        <f>BB36+5</f>
        <v>250</v>
      </c>
    </row>
    <row r="37" spans="1:61" ht="30" customHeight="1" x14ac:dyDescent="0.35">
      <c r="A37" s="226"/>
      <c r="B37" s="224"/>
      <c r="C37" s="224"/>
      <c r="D37" s="224"/>
      <c r="E37" s="224"/>
      <c r="F37" s="224"/>
      <c r="H37" s="224"/>
      <c r="I37" s="224"/>
      <c r="J37" s="224"/>
      <c r="K37" s="224"/>
      <c r="L37" s="224"/>
      <c r="N37" s="224"/>
      <c r="O37" s="224"/>
      <c r="P37" s="224"/>
      <c r="Q37" s="224"/>
      <c r="R37" s="224"/>
      <c r="T37" s="224"/>
      <c r="U37" s="224"/>
      <c r="V37" s="224"/>
      <c r="W37" s="224"/>
      <c r="X37" s="224"/>
      <c r="Z37" s="224"/>
      <c r="AA37" s="224"/>
      <c r="AB37" s="224"/>
      <c r="AC37" s="224"/>
      <c r="AD37" s="224"/>
      <c r="AF37" s="224"/>
      <c r="AG37" s="224"/>
      <c r="AH37" s="224"/>
      <c r="AI37" s="224"/>
      <c r="AJ37" s="224"/>
      <c r="AL37" s="224"/>
      <c r="AM37" s="224"/>
      <c r="AN37" s="224"/>
      <c r="AO37" s="224"/>
      <c r="AP37" s="224"/>
      <c r="AR37" s="224"/>
      <c r="AS37" s="224"/>
      <c r="AT37" s="224"/>
      <c r="AU37" s="224"/>
      <c r="AV37" s="224"/>
      <c r="AX37" s="224"/>
      <c r="AY37" s="224"/>
      <c r="AZ37" s="224"/>
      <c r="BA37" s="224"/>
      <c r="BB37" s="224"/>
      <c r="BD37" s="224"/>
      <c r="BE37" s="224"/>
      <c r="BF37" s="224"/>
      <c r="BG37" s="224"/>
      <c r="BH37" s="224"/>
      <c r="BI37" s="222">
        <f>BH36</f>
        <v>250</v>
      </c>
    </row>
    <row r="38" spans="1:61" ht="30" customHeight="1" x14ac:dyDescent="0.35">
      <c r="A38" s="226"/>
      <c r="B38" s="224"/>
      <c r="C38" s="224"/>
      <c r="D38" s="224"/>
      <c r="E38" s="224"/>
      <c r="F38" s="224"/>
      <c r="H38" s="224"/>
      <c r="I38" s="224"/>
      <c r="J38" s="224"/>
      <c r="K38" s="224"/>
      <c r="L38" s="224"/>
      <c r="N38" s="224"/>
      <c r="O38" s="224"/>
      <c r="P38" s="224"/>
      <c r="Q38" s="224"/>
      <c r="R38" s="224"/>
      <c r="T38" s="224"/>
      <c r="U38" s="224"/>
      <c r="V38" s="224"/>
      <c r="W38" s="224"/>
      <c r="X38" s="224"/>
      <c r="Z38" s="224"/>
      <c r="AA38" s="224"/>
      <c r="AB38" s="224"/>
      <c r="AC38" s="224"/>
      <c r="AD38" s="224"/>
      <c r="AF38" s="224"/>
      <c r="AG38" s="224"/>
      <c r="AH38" s="224"/>
      <c r="AI38" s="224"/>
      <c r="AJ38" s="224"/>
      <c r="AL38" s="224"/>
      <c r="AM38" s="224"/>
      <c r="AN38" s="224"/>
      <c r="AO38" s="224"/>
      <c r="AP38" s="224"/>
      <c r="AR38" s="224"/>
      <c r="AS38" s="224"/>
      <c r="AT38" s="224"/>
      <c r="AU38" s="224"/>
      <c r="AV38" s="224"/>
      <c r="AX38" s="224"/>
      <c r="AY38" s="224"/>
      <c r="AZ38" s="224"/>
      <c r="BA38" s="224"/>
      <c r="BB38" s="224"/>
      <c r="BD38" s="224"/>
      <c r="BE38" s="224"/>
      <c r="BF38" s="224"/>
      <c r="BG38" s="224"/>
      <c r="BH38" s="224"/>
      <c r="BI38" s="222">
        <v>300</v>
      </c>
    </row>
    <row r="39" spans="1:61" ht="30" customHeight="1" thickBot="1" x14ac:dyDescent="0.4">
      <c r="A39" s="227"/>
      <c r="B39" s="224"/>
      <c r="C39" s="224"/>
      <c r="D39" s="224"/>
      <c r="E39" s="224"/>
      <c r="F39" s="224"/>
      <c r="H39" s="224"/>
      <c r="I39" s="224"/>
      <c r="J39" s="224"/>
      <c r="K39" s="224"/>
      <c r="L39" s="224"/>
      <c r="N39" s="224"/>
      <c r="O39" s="224"/>
      <c r="P39" s="224"/>
      <c r="Q39" s="224"/>
      <c r="R39" s="224"/>
      <c r="T39" s="224"/>
      <c r="U39" s="224"/>
      <c r="V39" s="224"/>
      <c r="W39" s="224"/>
      <c r="X39" s="224"/>
      <c r="Z39" s="224"/>
      <c r="AA39" s="224"/>
      <c r="AB39" s="224"/>
      <c r="AC39" s="224"/>
      <c r="AD39" s="224"/>
      <c r="AF39" s="224"/>
      <c r="AG39" s="224"/>
      <c r="AH39" s="224"/>
      <c r="AI39" s="224"/>
      <c r="AJ39" s="224"/>
      <c r="AL39" s="224"/>
      <c r="AM39" s="224"/>
      <c r="AN39" s="224"/>
      <c r="AO39" s="224"/>
      <c r="AP39" s="224"/>
      <c r="AR39" s="224"/>
      <c r="AS39" s="224"/>
      <c r="AT39" s="224"/>
      <c r="AU39" s="224"/>
      <c r="AV39" s="224"/>
      <c r="AX39" s="224"/>
      <c r="AY39" s="224"/>
      <c r="AZ39" s="224"/>
      <c r="BA39" s="224"/>
      <c r="BB39" s="224"/>
      <c r="BD39" s="224"/>
      <c r="BE39" s="224"/>
      <c r="BF39" s="224"/>
      <c r="BG39" s="224"/>
      <c r="BH39" s="224"/>
      <c r="BI39" s="222">
        <v>350</v>
      </c>
    </row>
    <row r="41" spans="1:61" s="223" customFormat="1" ht="15" customHeight="1" thickBot="1" x14ac:dyDescent="0.35">
      <c r="F41" s="223">
        <v>5</v>
      </c>
      <c r="L41" s="223">
        <f>F41+5</f>
        <v>10</v>
      </c>
      <c r="R41" s="223">
        <f>L41+5</f>
        <v>15</v>
      </c>
      <c r="X41" s="223">
        <f>R41+5</f>
        <v>20</v>
      </c>
      <c r="AD41" s="223">
        <f>X41+5</f>
        <v>25</v>
      </c>
      <c r="AJ41" s="223">
        <f>AD41+5</f>
        <v>30</v>
      </c>
      <c r="AP41" s="223">
        <f>AJ41+5</f>
        <v>35</v>
      </c>
      <c r="AV41" s="223">
        <f>AP41+5</f>
        <v>40</v>
      </c>
      <c r="BB41" s="223">
        <f>AV41+5</f>
        <v>45</v>
      </c>
      <c r="BH41" s="223">
        <f>BB41+5</f>
        <v>50</v>
      </c>
    </row>
    <row r="42" spans="1:61" ht="30" customHeight="1" x14ac:dyDescent="0.35">
      <c r="A42" s="225" t="str">
        <f>'ESCRUTINIO ELECCIONES 2011'!I1</f>
        <v>USO</v>
      </c>
      <c r="B42" s="224"/>
      <c r="C42" s="224"/>
      <c r="D42" s="224"/>
      <c r="E42" s="224"/>
      <c r="F42" s="224"/>
      <c r="H42" s="224"/>
      <c r="I42" s="224"/>
      <c r="J42" s="224"/>
      <c r="K42" s="224"/>
      <c r="L42" s="224"/>
      <c r="N42" s="224"/>
      <c r="O42" s="224"/>
      <c r="P42" s="224"/>
      <c r="Q42" s="224"/>
      <c r="R42" s="224"/>
      <c r="T42" s="224"/>
      <c r="U42" s="224"/>
      <c r="V42" s="224"/>
      <c r="W42" s="224"/>
      <c r="X42" s="224"/>
      <c r="Z42" s="224"/>
      <c r="AA42" s="224"/>
      <c r="AB42" s="224"/>
      <c r="AC42" s="224"/>
      <c r="AD42" s="224"/>
      <c r="AF42" s="224"/>
      <c r="AG42" s="224"/>
      <c r="AH42" s="224"/>
      <c r="AI42" s="224"/>
      <c r="AJ42" s="224"/>
      <c r="AL42" s="224"/>
      <c r="AM42" s="224"/>
      <c r="AN42" s="224"/>
      <c r="AO42" s="224"/>
      <c r="AP42" s="224"/>
      <c r="AR42" s="224"/>
      <c r="AS42" s="224"/>
      <c r="AT42" s="224"/>
      <c r="AU42" s="224"/>
      <c r="AV42" s="224"/>
      <c r="AX42" s="224"/>
      <c r="AY42" s="224"/>
      <c r="AZ42" s="224"/>
      <c r="BA42" s="224"/>
      <c r="BB42" s="224"/>
      <c r="BD42" s="224"/>
      <c r="BE42" s="224"/>
      <c r="BF42" s="224"/>
      <c r="BG42" s="224"/>
      <c r="BH42" s="224"/>
      <c r="BI42" s="222">
        <f>BH41</f>
        <v>50</v>
      </c>
    </row>
    <row r="43" spans="1:61" s="223" customFormat="1" ht="15" customHeight="1" x14ac:dyDescent="0.3">
      <c r="A43" s="226"/>
      <c r="F43" s="223">
        <f>BH41+5</f>
        <v>55</v>
      </c>
      <c r="L43" s="223">
        <f>F43+5</f>
        <v>60</v>
      </c>
      <c r="R43" s="223">
        <f>L43+5</f>
        <v>65</v>
      </c>
      <c r="X43" s="223">
        <f>R43+5</f>
        <v>70</v>
      </c>
      <c r="AD43" s="223">
        <f>X43+5</f>
        <v>75</v>
      </c>
      <c r="AJ43" s="223">
        <f>AD43+5</f>
        <v>80</v>
      </c>
      <c r="AP43" s="223">
        <f>AJ43+5</f>
        <v>85</v>
      </c>
      <c r="AV43" s="223">
        <f>AP43+5</f>
        <v>90</v>
      </c>
      <c r="BB43" s="223">
        <f>AV43+5</f>
        <v>95</v>
      </c>
      <c r="BH43" s="223">
        <f>BB43+5</f>
        <v>100</v>
      </c>
    </row>
    <row r="44" spans="1:61" ht="30" customHeight="1" x14ac:dyDescent="0.35">
      <c r="A44" s="226"/>
      <c r="B44" s="224"/>
      <c r="C44" s="224"/>
      <c r="D44" s="224"/>
      <c r="E44" s="224"/>
      <c r="F44" s="224"/>
      <c r="H44" s="224"/>
      <c r="I44" s="224"/>
      <c r="J44" s="224"/>
      <c r="K44" s="224"/>
      <c r="L44" s="224"/>
      <c r="N44" s="224"/>
      <c r="O44" s="224"/>
      <c r="P44" s="224"/>
      <c r="Q44" s="224"/>
      <c r="R44" s="224"/>
      <c r="T44" s="224"/>
      <c r="U44" s="224"/>
      <c r="V44" s="224"/>
      <c r="W44" s="224"/>
      <c r="X44" s="224"/>
      <c r="Z44" s="224"/>
      <c r="AA44" s="224"/>
      <c r="AB44" s="224"/>
      <c r="AC44" s="224"/>
      <c r="AD44" s="224"/>
      <c r="AF44" s="224"/>
      <c r="AG44" s="224"/>
      <c r="AH44" s="224"/>
      <c r="AI44" s="224"/>
      <c r="AJ44" s="224"/>
      <c r="AL44" s="224"/>
      <c r="AM44" s="224"/>
      <c r="AN44" s="224"/>
      <c r="AO44" s="224"/>
      <c r="AP44" s="224"/>
      <c r="AR44" s="224"/>
      <c r="AS44" s="224"/>
      <c r="AT44" s="224"/>
      <c r="AU44" s="224"/>
      <c r="AV44" s="224"/>
      <c r="AX44" s="224"/>
      <c r="AY44" s="224"/>
      <c r="AZ44" s="224"/>
      <c r="BA44" s="224"/>
      <c r="BB44" s="224"/>
      <c r="BD44" s="224"/>
      <c r="BE44" s="224"/>
      <c r="BF44" s="224"/>
      <c r="BG44" s="224"/>
      <c r="BH44" s="224"/>
      <c r="BI44" s="222">
        <f>BH43</f>
        <v>100</v>
      </c>
    </row>
    <row r="45" spans="1:61" s="223" customFormat="1" ht="15" customHeight="1" x14ac:dyDescent="0.3">
      <c r="A45" s="226"/>
      <c r="F45" s="223">
        <f>BH43+5</f>
        <v>105</v>
      </c>
      <c r="L45" s="223">
        <f>F45+5</f>
        <v>110</v>
      </c>
      <c r="R45" s="223">
        <f>L45+5</f>
        <v>115</v>
      </c>
      <c r="X45" s="223">
        <f>R45+5</f>
        <v>120</v>
      </c>
      <c r="AD45" s="223">
        <f>X45+5</f>
        <v>125</v>
      </c>
      <c r="AJ45" s="223">
        <f>AD45+5</f>
        <v>130</v>
      </c>
      <c r="AP45" s="223">
        <f>AJ45+5</f>
        <v>135</v>
      </c>
      <c r="AV45" s="223">
        <f>AP45+5</f>
        <v>140</v>
      </c>
      <c r="BB45" s="223">
        <f>AV45+5</f>
        <v>145</v>
      </c>
      <c r="BH45" s="223">
        <f>BB45+5</f>
        <v>150</v>
      </c>
    </row>
    <row r="46" spans="1:61" ht="30" customHeight="1" x14ac:dyDescent="0.35">
      <c r="A46" s="226"/>
      <c r="B46" s="224"/>
      <c r="C46" s="224"/>
      <c r="D46" s="224"/>
      <c r="E46" s="224"/>
      <c r="F46" s="224"/>
      <c r="H46" s="224"/>
      <c r="I46" s="224"/>
      <c r="J46" s="224"/>
      <c r="K46" s="224"/>
      <c r="L46" s="224"/>
      <c r="N46" s="224"/>
      <c r="O46" s="224"/>
      <c r="P46" s="224"/>
      <c r="Q46" s="224"/>
      <c r="R46" s="224"/>
      <c r="T46" s="224"/>
      <c r="U46" s="224"/>
      <c r="V46" s="224"/>
      <c r="W46" s="224"/>
      <c r="X46" s="224"/>
      <c r="Z46" s="224"/>
      <c r="AA46" s="224"/>
      <c r="AB46" s="224"/>
      <c r="AC46" s="224"/>
      <c r="AD46" s="224"/>
      <c r="AF46" s="224"/>
      <c r="AG46" s="224"/>
      <c r="AH46" s="224"/>
      <c r="AI46" s="224"/>
      <c r="AJ46" s="224"/>
      <c r="AL46" s="224"/>
      <c r="AM46" s="224"/>
      <c r="AN46" s="224"/>
      <c r="AO46" s="224"/>
      <c r="AP46" s="224"/>
      <c r="AR46" s="224"/>
      <c r="AS46" s="224"/>
      <c r="AT46" s="224"/>
      <c r="AU46" s="224"/>
      <c r="AV46" s="224"/>
      <c r="AX46" s="224"/>
      <c r="AY46" s="224"/>
      <c r="AZ46" s="224"/>
      <c r="BA46" s="224"/>
      <c r="BB46" s="224"/>
      <c r="BD46" s="224"/>
      <c r="BE46" s="224"/>
      <c r="BF46" s="224"/>
      <c r="BG46" s="224"/>
      <c r="BH46" s="224"/>
      <c r="BI46" s="222">
        <f>BH45</f>
        <v>150</v>
      </c>
    </row>
    <row r="47" spans="1:61" s="223" customFormat="1" ht="15" customHeight="1" x14ac:dyDescent="0.3">
      <c r="A47" s="226"/>
      <c r="F47" s="223">
        <f>BH45+5</f>
        <v>155</v>
      </c>
      <c r="L47" s="223">
        <f>F47+5</f>
        <v>160</v>
      </c>
      <c r="R47" s="223">
        <f>L47+5</f>
        <v>165</v>
      </c>
      <c r="X47" s="223">
        <f>R47+5</f>
        <v>170</v>
      </c>
      <c r="AD47" s="223">
        <f>X47+5</f>
        <v>175</v>
      </c>
      <c r="AJ47" s="223">
        <f>AD47+5</f>
        <v>180</v>
      </c>
      <c r="AP47" s="223">
        <f>AJ47+5</f>
        <v>185</v>
      </c>
      <c r="AV47" s="223">
        <f>AP47+5</f>
        <v>190</v>
      </c>
      <c r="BB47" s="223">
        <f>AV47+5</f>
        <v>195</v>
      </c>
      <c r="BH47" s="223">
        <f>BB47+5</f>
        <v>200</v>
      </c>
    </row>
    <row r="48" spans="1:61" ht="30" customHeight="1" x14ac:dyDescent="0.35">
      <c r="A48" s="226"/>
      <c r="B48" s="224"/>
      <c r="C48" s="224"/>
      <c r="D48" s="224"/>
      <c r="E48" s="224"/>
      <c r="F48" s="224"/>
      <c r="H48" s="224"/>
      <c r="I48" s="224"/>
      <c r="J48" s="224"/>
      <c r="K48" s="224"/>
      <c r="L48" s="224"/>
      <c r="N48" s="224"/>
      <c r="O48" s="224"/>
      <c r="P48" s="224"/>
      <c r="Q48" s="224"/>
      <c r="R48" s="224"/>
      <c r="T48" s="224"/>
      <c r="U48" s="224"/>
      <c r="V48" s="224"/>
      <c r="W48" s="224"/>
      <c r="X48" s="224"/>
      <c r="Z48" s="224"/>
      <c r="AA48" s="224"/>
      <c r="AB48" s="224"/>
      <c r="AC48" s="224"/>
      <c r="AD48" s="224"/>
      <c r="AF48" s="224"/>
      <c r="AG48" s="224"/>
      <c r="AH48" s="224"/>
      <c r="AI48" s="224"/>
      <c r="AJ48" s="224"/>
      <c r="AL48" s="224"/>
      <c r="AM48" s="224"/>
      <c r="AN48" s="224"/>
      <c r="AO48" s="224"/>
      <c r="AP48" s="224"/>
      <c r="AR48" s="224"/>
      <c r="AS48" s="224"/>
      <c r="AT48" s="224"/>
      <c r="AU48" s="224"/>
      <c r="AV48" s="224"/>
      <c r="AX48" s="224"/>
      <c r="AY48" s="224"/>
      <c r="AZ48" s="224"/>
      <c r="BA48" s="224"/>
      <c r="BB48" s="224"/>
      <c r="BD48" s="224"/>
      <c r="BE48" s="224"/>
      <c r="BF48" s="224"/>
      <c r="BG48" s="224"/>
      <c r="BH48" s="224"/>
      <c r="BI48" s="222">
        <f>BH47</f>
        <v>200</v>
      </c>
    </row>
    <row r="49" spans="1:61" s="223" customFormat="1" ht="15" customHeight="1" x14ac:dyDescent="0.3">
      <c r="A49" s="226"/>
      <c r="F49" s="223">
        <f>BH47+5</f>
        <v>205</v>
      </c>
      <c r="L49" s="223">
        <f>F49+5</f>
        <v>210</v>
      </c>
      <c r="R49" s="223">
        <f>L49+5</f>
        <v>215</v>
      </c>
      <c r="X49" s="223">
        <f>R49+5</f>
        <v>220</v>
      </c>
      <c r="AD49" s="223">
        <f>X49+5</f>
        <v>225</v>
      </c>
      <c r="AJ49" s="223">
        <f>AD49+5</f>
        <v>230</v>
      </c>
      <c r="AP49" s="223">
        <f>AJ49+5</f>
        <v>235</v>
      </c>
      <c r="AV49" s="223">
        <f>AP49+5</f>
        <v>240</v>
      </c>
      <c r="BB49" s="223">
        <f>AV49+5</f>
        <v>245</v>
      </c>
      <c r="BH49" s="223">
        <f>BB49+5</f>
        <v>250</v>
      </c>
    </row>
    <row r="50" spans="1:61" ht="30" customHeight="1" x14ac:dyDescent="0.35">
      <c r="A50" s="226"/>
      <c r="B50" s="224"/>
      <c r="C50" s="224"/>
      <c r="D50" s="224"/>
      <c r="E50" s="224"/>
      <c r="F50" s="224"/>
      <c r="H50" s="224"/>
      <c r="I50" s="224"/>
      <c r="J50" s="224"/>
      <c r="K50" s="224"/>
      <c r="L50" s="224"/>
      <c r="N50" s="224"/>
      <c r="O50" s="224"/>
      <c r="P50" s="224"/>
      <c r="Q50" s="224"/>
      <c r="R50" s="224"/>
      <c r="T50" s="224"/>
      <c r="U50" s="224"/>
      <c r="V50" s="224"/>
      <c r="W50" s="224"/>
      <c r="X50" s="224"/>
      <c r="Z50" s="224"/>
      <c r="AA50" s="224"/>
      <c r="AB50" s="224"/>
      <c r="AC50" s="224"/>
      <c r="AD50" s="224"/>
      <c r="AF50" s="224"/>
      <c r="AG50" s="224"/>
      <c r="AH50" s="224"/>
      <c r="AI50" s="224"/>
      <c r="AJ50" s="224"/>
      <c r="AL50" s="224"/>
      <c r="AM50" s="224"/>
      <c r="AN50" s="224"/>
      <c r="AO50" s="224"/>
      <c r="AP50" s="224"/>
      <c r="AR50" s="224"/>
      <c r="AS50" s="224"/>
      <c r="AT50" s="224"/>
      <c r="AU50" s="224"/>
      <c r="AV50" s="224"/>
      <c r="AX50" s="224"/>
      <c r="AY50" s="224"/>
      <c r="AZ50" s="224"/>
      <c r="BA50" s="224"/>
      <c r="BB50" s="224"/>
      <c r="BD50" s="224"/>
      <c r="BE50" s="224"/>
      <c r="BF50" s="224"/>
      <c r="BG50" s="224"/>
      <c r="BH50" s="224"/>
      <c r="BI50" s="222">
        <f>BH49</f>
        <v>250</v>
      </c>
    </row>
    <row r="51" spans="1:61" ht="30" customHeight="1" x14ac:dyDescent="0.35">
      <c r="A51" s="226"/>
      <c r="B51" s="224"/>
      <c r="C51" s="224"/>
      <c r="D51" s="224"/>
      <c r="E51" s="224"/>
      <c r="F51" s="224"/>
      <c r="H51" s="224"/>
      <c r="I51" s="224"/>
      <c r="J51" s="224"/>
      <c r="K51" s="224"/>
      <c r="L51" s="224"/>
      <c r="N51" s="224"/>
      <c r="O51" s="224"/>
      <c r="P51" s="224"/>
      <c r="Q51" s="224"/>
      <c r="R51" s="224"/>
      <c r="T51" s="224"/>
      <c r="U51" s="224"/>
      <c r="V51" s="224"/>
      <c r="W51" s="224"/>
      <c r="X51" s="224"/>
      <c r="Z51" s="224"/>
      <c r="AA51" s="224"/>
      <c r="AB51" s="224"/>
      <c r="AC51" s="224"/>
      <c r="AD51" s="224"/>
      <c r="AF51" s="224"/>
      <c r="AG51" s="224"/>
      <c r="AH51" s="224"/>
      <c r="AI51" s="224"/>
      <c r="AJ51" s="224"/>
      <c r="AL51" s="224"/>
      <c r="AM51" s="224"/>
      <c r="AN51" s="224"/>
      <c r="AO51" s="224"/>
      <c r="AP51" s="224"/>
      <c r="AR51" s="224"/>
      <c r="AS51" s="224"/>
      <c r="AT51" s="224"/>
      <c r="AU51" s="224"/>
      <c r="AV51" s="224"/>
      <c r="AX51" s="224"/>
      <c r="AY51" s="224"/>
      <c r="AZ51" s="224"/>
      <c r="BA51" s="224"/>
      <c r="BB51" s="224"/>
      <c r="BD51" s="224"/>
      <c r="BE51" s="224"/>
      <c r="BF51" s="224"/>
      <c r="BG51" s="224"/>
      <c r="BH51" s="224"/>
      <c r="BI51" s="222">
        <v>300</v>
      </c>
    </row>
    <row r="52" spans="1:61" ht="30" customHeight="1" thickBot="1" x14ac:dyDescent="0.4">
      <c r="A52" s="227"/>
      <c r="B52" s="224"/>
      <c r="C52" s="224"/>
      <c r="D52" s="224"/>
      <c r="E52" s="224"/>
      <c r="F52" s="224"/>
      <c r="H52" s="224"/>
      <c r="I52" s="224"/>
      <c r="J52" s="224"/>
      <c r="K52" s="224"/>
      <c r="L52" s="224"/>
      <c r="N52" s="224"/>
      <c r="O52" s="224"/>
      <c r="P52" s="224"/>
      <c r="Q52" s="224"/>
      <c r="R52" s="224"/>
      <c r="T52" s="224"/>
      <c r="U52" s="224"/>
      <c r="V52" s="224"/>
      <c r="W52" s="224"/>
      <c r="X52" s="224"/>
      <c r="Z52" s="224"/>
      <c r="AA52" s="224"/>
      <c r="AB52" s="224"/>
      <c r="AC52" s="224"/>
      <c r="AD52" s="224"/>
      <c r="AF52" s="224"/>
      <c r="AG52" s="224"/>
      <c r="AH52" s="224"/>
      <c r="AI52" s="224"/>
      <c r="AJ52" s="224"/>
      <c r="AL52" s="224"/>
      <c r="AM52" s="224"/>
      <c r="AN52" s="224"/>
      <c r="AO52" s="224"/>
      <c r="AP52" s="224"/>
      <c r="AR52" s="224"/>
      <c r="AS52" s="224"/>
      <c r="AT52" s="224"/>
      <c r="AU52" s="224"/>
      <c r="AV52" s="224"/>
      <c r="AX52" s="224"/>
      <c r="AY52" s="224"/>
      <c r="AZ52" s="224"/>
      <c r="BA52" s="224"/>
      <c r="BB52" s="224"/>
      <c r="BD52" s="224"/>
      <c r="BE52" s="224"/>
      <c r="BF52" s="224"/>
      <c r="BG52" s="224"/>
      <c r="BH52" s="224"/>
      <c r="BI52" s="222">
        <v>350</v>
      </c>
    </row>
    <row r="54" spans="1:61" s="223" customFormat="1" ht="15" customHeight="1" thickBot="1" x14ac:dyDescent="0.35">
      <c r="F54" s="223">
        <v>5</v>
      </c>
      <c r="L54" s="223">
        <f>F54+5</f>
        <v>10</v>
      </c>
      <c r="R54" s="223">
        <f>L54+5</f>
        <v>15</v>
      </c>
      <c r="X54" s="223">
        <f>R54+5</f>
        <v>20</v>
      </c>
      <c r="AD54" s="223">
        <f>X54+5</f>
        <v>25</v>
      </c>
      <c r="AJ54" s="223">
        <f>AD54+5</f>
        <v>30</v>
      </c>
      <c r="AP54" s="223">
        <f>AJ54+5</f>
        <v>35</v>
      </c>
      <c r="AV54" s="223">
        <f>AP54+5</f>
        <v>40</v>
      </c>
      <c r="BB54" s="223">
        <f>AV54+5</f>
        <v>45</v>
      </c>
      <c r="BH54" s="223">
        <f>BB54+5</f>
        <v>50</v>
      </c>
    </row>
    <row r="55" spans="1:61" ht="30" customHeight="1" x14ac:dyDescent="0.35">
      <c r="A55" s="225" t="str">
        <f>'ESCRUTINIO ELECCIONES 2011'!K1</f>
        <v>CSIF</v>
      </c>
      <c r="B55" s="224"/>
      <c r="C55" s="224"/>
      <c r="D55" s="224"/>
      <c r="E55" s="224"/>
      <c r="F55" s="224"/>
      <c r="H55" s="224"/>
      <c r="I55" s="224"/>
      <c r="J55" s="224"/>
      <c r="K55" s="224"/>
      <c r="L55" s="224"/>
      <c r="N55" s="224"/>
      <c r="O55" s="224"/>
      <c r="P55" s="224"/>
      <c r="Q55" s="224"/>
      <c r="R55" s="224"/>
      <c r="T55" s="224"/>
      <c r="U55" s="224"/>
      <c r="V55" s="224"/>
      <c r="W55" s="224"/>
      <c r="X55" s="224"/>
      <c r="Z55" s="224"/>
      <c r="AA55" s="224"/>
      <c r="AB55" s="224"/>
      <c r="AC55" s="224"/>
      <c r="AD55" s="224"/>
      <c r="AF55" s="224"/>
      <c r="AG55" s="224"/>
      <c r="AH55" s="224"/>
      <c r="AI55" s="224"/>
      <c r="AJ55" s="224"/>
      <c r="AL55" s="224"/>
      <c r="AM55" s="224"/>
      <c r="AN55" s="224"/>
      <c r="AO55" s="224"/>
      <c r="AP55" s="224"/>
      <c r="AR55" s="224"/>
      <c r="AS55" s="224"/>
      <c r="AT55" s="224"/>
      <c r="AU55" s="224"/>
      <c r="AV55" s="224"/>
      <c r="AX55" s="224"/>
      <c r="AY55" s="224"/>
      <c r="AZ55" s="224"/>
      <c r="BA55" s="224"/>
      <c r="BB55" s="224"/>
      <c r="BD55" s="224"/>
      <c r="BE55" s="224"/>
      <c r="BF55" s="224"/>
      <c r="BG55" s="224"/>
      <c r="BH55" s="224"/>
      <c r="BI55" s="222">
        <f>BH54</f>
        <v>50</v>
      </c>
    </row>
    <row r="56" spans="1:61" s="223" customFormat="1" ht="15" customHeight="1" x14ac:dyDescent="0.3">
      <c r="A56" s="226"/>
      <c r="F56" s="223">
        <f>BH54+5</f>
        <v>55</v>
      </c>
      <c r="L56" s="223">
        <f>F56+5</f>
        <v>60</v>
      </c>
      <c r="R56" s="223">
        <f>L56+5</f>
        <v>65</v>
      </c>
      <c r="X56" s="223">
        <f>R56+5</f>
        <v>70</v>
      </c>
      <c r="AD56" s="223">
        <f>X56+5</f>
        <v>75</v>
      </c>
      <c r="AJ56" s="223">
        <f>AD56+5</f>
        <v>80</v>
      </c>
      <c r="AP56" s="223">
        <f>AJ56+5</f>
        <v>85</v>
      </c>
      <c r="AV56" s="223">
        <f>AP56+5</f>
        <v>90</v>
      </c>
      <c r="BB56" s="223">
        <f>AV56+5</f>
        <v>95</v>
      </c>
      <c r="BH56" s="223">
        <f>BB56+5</f>
        <v>100</v>
      </c>
    </row>
    <row r="57" spans="1:61" ht="30" customHeight="1" x14ac:dyDescent="0.35">
      <c r="A57" s="226"/>
      <c r="B57" s="224"/>
      <c r="C57" s="224"/>
      <c r="D57" s="224"/>
      <c r="E57" s="224"/>
      <c r="F57" s="224"/>
      <c r="H57" s="224"/>
      <c r="I57" s="224"/>
      <c r="J57" s="224"/>
      <c r="K57" s="224"/>
      <c r="L57" s="224"/>
      <c r="N57" s="224"/>
      <c r="O57" s="224"/>
      <c r="P57" s="224"/>
      <c r="Q57" s="224"/>
      <c r="R57" s="224"/>
      <c r="T57" s="224"/>
      <c r="U57" s="224"/>
      <c r="V57" s="224"/>
      <c r="W57" s="224"/>
      <c r="X57" s="224"/>
      <c r="Z57" s="224"/>
      <c r="AA57" s="224"/>
      <c r="AB57" s="224"/>
      <c r="AC57" s="224"/>
      <c r="AD57" s="224"/>
      <c r="AF57" s="224"/>
      <c r="AG57" s="224"/>
      <c r="AH57" s="224"/>
      <c r="AI57" s="224"/>
      <c r="AJ57" s="224"/>
      <c r="AL57" s="224"/>
      <c r="AM57" s="224"/>
      <c r="AN57" s="224"/>
      <c r="AO57" s="224"/>
      <c r="AP57" s="224"/>
      <c r="AR57" s="224"/>
      <c r="AS57" s="224"/>
      <c r="AT57" s="224"/>
      <c r="AU57" s="224"/>
      <c r="AV57" s="224"/>
      <c r="AX57" s="224"/>
      <c r="AY57" s="224"/>
      <c r="AZ57" s="224"/>
      <c r="BA57" s="224"/>
      <c r="BB57" s="224"/>
      <c r="BD57" s="224"/>
      <c r="BE57" s="224"/>
      <c r="BF57" s="224"/>
      <c r="BG57" s="224"/>
      <c r="BH57" s="224"/>
      <c r="BI57" s="222">
        <f>BH56</f>
        <v>100</v>
      </c>
    </row>
    <row r="58" spans="1:61" s="223" customFormat="1" ht="15" customHeight="1" x14ac:dyDescent="0.3">
      <c r="A58" s="226"/>
      <c r="F58" s="223">
        <f>BH56+5</f>
        <v>105</v>
      </c>
      <c r="L58" s="223">
        <f>F58+5</f>
        <v>110</v>
      </c>
      <c r="R58" s="223">
        <f>L58+5</f>
        <v>115</v>
      </c>
      <c r="X58" s="223">
        <f>R58+5</f>
        <v>120</v>
      </c>
      <c r="AD58" s="223">
        <f>X58+5</f>
        <v>125</v>
      </c>
      <c r="AJ58" s="223">
        <f>AD58+5</f>
        <v>130</v>
      </c>
      <c r="AP58" s="223">
        <f>AJ58+5</f>
        <v>135</v>
      </c>
      <c r="AV58" s="223">
        <f>AP58+5</f>
        <v>140</v>
      </c>
      <c r="BB58" s="223">
        <f>AV58+5</f>
        <v>145</v>
      </c>
      <c r="BH58" s="223">
        <f>BB58+5</f>
        <v>150</v>
      </c>
    </row>
    <row r="59" spans="1:61" ht="30" customHeight="1" x14ac:dyDescent="0.35">
      <c r="A59" s="226"/>
      <c r="B59" s="224"/>
      <c r="C59" s="224"/>
      <c r="D59" s="224"/>
      <c r="E59" s="224"/>
      <c r="F59" s="224"/>
      <c r="H59" s="224"/>
      <c r="I59" s="224"/>
      <c r="J59" s="224"/>
      <c r="K59" s="224"/>
      <c r="L59" s="224"/>
      <c r="N59" s="224"/>
      <c r="O59" s="224"/>
      <c r="P59" s="224"/>
      <c r="Q59" s="224"/>
      <c r="R59" s="224"/>
      <c r="T59" s="224"/>
      <c r="U59" s="224"/>
      <c r="V59" s="224"/>
      <c r="W59" s="224"/>
      <c r="X59" s="224"/>
      <c r="Z59" s="224"/>
      <c r="AA59" s="224"/>
      <c r="AB59" s="224"/>
      <c r="AC59" s="224"/>
      <c r="AD59" s="224"/>
      <c r="AF59" s="224"/>
      <c r="AG59" s="224"/>
      <c r="AH59" s="224"/>
      <c r="AI59" s="224"/>
      <c r="AJ59" s="224"/>
      <c r="AL59" s="224"/>
      <c r="AM59" s="224"/>
      <c r="AN59" s="224"/>
      <c r="AO59" s="224"/>
      <c r="AP59" s="224"/>
      <c r="AR59" s="224"/>
      <c r="AS59" s="224"/>
      <c r="AT59" s="224"/>
      <c r="AU59" s="224"/>
      <c r="AV59" s="224"/>
      <c r="AX59" s="224"/>
      <c r="AY59" s="224"/>
      <c r="AZ59" s="224"/>
      <c r="BA59" s="224"/>
      <c r="BB59" s="224"/>
      <c r="BD59" s="224"/>
      <c r="BE59" s="224"/>
      <c r="BF59" s="224"/>
      <c r="BG59" s="224"/>
      <c r="BH59" s="224"/>
      <c r="BI59" s="222">
        <f>BH58</f>
        <v>150</v>
      </c>
    </row>
    <row r="60" spans="1:61" s="223" customFormat="1" ht="15" customHeight="1" x14ac:dyDescent="0.3">
      <c r="A60" s="226"/>
      <c r="F60" s="223">
        <f>BH58+5</f>
        <v>155</v>
      </c>
      <c r="L60" s="223">
        <f>F60+5</f>
        <v>160</v>
      </c>
      <c r="R60" s="223">
        <f>L60+5</f>
        <v>165</v>
      </c>
      <c r="X60" s="223">
        <f>R60+5</f>
        <v>170</v>
      </c>
      <c r="AD60" s="223">
        <f>X60+5</f>
        <v>175</v>
      </c>
      <c r="AJ60" s="223">
        <f>AD60+5</f>
        <v>180</v>
      </c>
      <c r="AP60" s="223">
        <f>AJ60+5</f>
        <v>185</v>
      </c>
      <c r="AV60" s="223">
        <f>AP60+5</f>
        <v>190</v>
      </c>
      <c r="BB60" s="223">
        <f>AV60+5</f>
        <v>195</v>
      </c>
      <c r="BH60" s="223">
        <f>BB60+5</f>
        <v>200</v>
      </c>
    </row>
    <row r="61" spans="1:61" ht="30" customHeight="1" x14ac:dyDescent="0.35">
      <c r="A61" s="226"/>
      <c r="B61" s="224"/>
      <c r="C61" s="224"/>
      <c r="D61" s="224"/>
      <c r="E61" s="224"/>
      <c r="F61" s="224"/>
      <c r="H61" s="224"/>
      <c r="I61" s="224"/>
      <c r="J61" s="224"/>
      <c r="K61" s="224"/>
      <c r="L61" s="224"/>
      <c r="N61" s="224"/>
      <c r="O61" s="224"/>
      <c r="P61" s="224"/>
      <c r="Q61" s="224"/>
      <c r="R61" s="224"/>
      <c r="T61" s="224"/>
      <c r="U61" s="224"/>
      <c r="V61" s="224"/>
      <c r="W61" s="224"/>
      <c r="X61" s="224"/>
      <c r="Z61" s="224"/>
      <c r="AA61" s="224"/>
      <c r="AB61" s="224"/>
      <c r="AC61" s="224"/>
      <c r="AD61" s="224"/>
      <c r="AF61" s="224"/>
      <c r="AG61" s="224"/>
      <c r="AH61" s="224"/>
      <c r="AI61" s="224"/>
      <c r="AJ61" s="224"/>
      <c r="AL61" s="224"/>
      <c r="AM61" s="224"/>
      <c r="AN61" s="224"/>
      <c r="AO61" s="224"/>
      <c r="AP61" s="224"/>
      <c r="AR61" s="224"/>
      <c r="AS61" s="224"/>
      <c r="AT61" s="224"/>
      <c r="AU61" s="224"/>
      <c r="AV61" s="224"/>
      <c r="AX61" s="224"/>
      <c r="AY61" s="224"/>
      <c r="AZ61" s="224"/>
      <c r="BA61" s="224"/>
      <c r="BB61" s="224"/>
      <c r="BD61" s="224"/>
      <c r="BE61" s="224"/>
      <c r="BF61" s="224"/>
      <c r="BG61" s="224"/>
      <c r="BH61" s="224"/>
      <c r="BI61" s="222">
        <f>BH60</f>
        <v>200</v>
      </c>
    </row>
    <row r="62" spans="1:61" s="223" customFormat="1" ht="15" customHeight="1" x14ac:dyDescent="0.3">
      <c r="A62" s="226"/>
      <c r="F62" s="223">
        <f>BH60+5</f>
        <v>205</v>
      </c>
      <c r="L62" s="223">
        <f>F62+5</f>
        <v>210</v>
      </c>
      <c r="R62" s="223">
        <f>L62+5</f>
        <v>215</v>
      </c>
      <c r="X62" s="223">
        <f>R62+5</f>
        <v>220</v>
      </c>
      <c r="AD62" s="223">
        <f>X62+5</f>
        <v>225</v>
      </c>
      <c r="AJ62" s="223">
        <f>AD62+5</f>
        <v>230</v>
      </c>
      <c r="AP62" s="223">
        <f>AJ62+5</f>
        <v>235</v>
      </c>
      <c r="AV62" s="223">
        <f>AP62+5</f>
        <v>240</v>
      </c>
      <c r="BB62" s="223">
        <f>AV62+5</f>
        <v>245</v>
      </c>
      <c r="BH62" s="223">
        <f>BB62+5</f>
        <v>250</v>
      </c>
    </row>
    <row r="63" spans="1:61" ht="30" customHeight="1" x14ac:dyDescent="0.35">
      <c r="A63" s="226"/>
      <c r="B63" s="224"/>
      <c r="C63" s="224"/>
      <c r="D63" s="224"/>
      <c r="E63" s="224"/>
      <c r="F63" s="224"/>
      <c r="H63" s="224"/>
      <c r="I63" s="224"/>
      <c r="J63" s="224"/>
      <c r="K63" s="224"/>
      <c r="L63" s="224"/>
      <c r="N63" s="224"/>
      <c r="O63" s="224"/>
      <c r="P63" s="224"/>
      <c r="Q63" s="224"/>
      <c r="R63" s="224"/>
      <c r="T63" s="224"/>
      <c r="U63" s="224"/>
      <c r="V63" s="224"/>
      <c r="W63" s="224"/>
      <c r="X63" s="224"/>
      <c r="Z63" s="224"/>
      <c r="AA63" s="224"/>
      <c r="AB63" s="224"/>
      <c r="AC63" s="224"/>
      <c r="AD63" s="224"/>
      <c r="AF63" s="224"/>
      <c r="AG63" s="224"/>
      <c r="AH63" s="224"/>
      <c r="AI63" s="224"/>
      <c r="AJ63" s="224"/>
      <c r="AL63" s="224"/>
      <c r="AM63" s="224"/>
      <c r="AN63" s="224"/>
      <c r="AO63" s="224"/>
      <c r="AP63" s="224"/>
      <c r="AR63" s="224"/>
      <c r="AS63" s="224"/>
      <c r="AT63" s="224"/>
      <c r="AU63" s="224"/>
      <c r="AV63" s="224"/>
      <c r="AX63" s="224"/>
      <c r="AY63" s="224"/>
      <c r="AZ63" s="224"/>
      <c r="BA63" s="224"/>
      <c r="BB63" s="224"/>
      <c r="BD63" s="224"/>
      <c r="BE63" s="224"/>
      <c r="BF63" s="224"/>
      <c r="BG63" s="224"/>
      <c r="BH63" s="224"/>
      <c r="BI63" s="222">
        <f>BH62</f>
        <v>250</v>
      </c>
    </row>
    <row r="64" spans="1:61" ht="30" customHeight="1" x14ac:dyDescent="0.35">
      <c r="A64" s="226"/>
      <c r="B64" s="224"/>
      <c r="C64" s="224"/>
      <c r="D64" s="224"/>
      <c r="E64" s="224"/>
      <c r="F64" s="224"/>
      <c r="H64" s="224"/>
      <c r="I64" s="224"/>
      <c r="J64" s="224"/>
      <c r="K64" s="224"/>
      <c r="L64" s="224"/>
      <c r="N64" s="224"/>
      <c r="O64" s="224"/>
      <c r="P64" s="224"/>
      <c r="Q64" s="224"/>
      <c r="R64" s="224"/>
      <c r="T64" s="224"/>
      <c r="U64" s="224"/>
      <c r="V64" s="224"/>
      <c r="W64" s="224"/>
      <c r="X64" s="224"/>
      <c r="Z64" s="224"/>
      <c r="AA64" s="224"/>
      <c r="AB64" s="224"/>
      <c r="AC64" s="224"/>
      <c r="AD64" s="224"/>
      <c r="AF64" s="224"/>
      <c r="AG64" s="224"/>
      <c r="AH64" s="224"/>
      <c r="AI64" s="224"/>
      <c r="AJ64" s="224"/>
      <c r="AL64" s="224"/>
      <c r="AM64" s="224"/>
      <c r="AN64" s="224"/>
      <c r="AO64" s="224"/>
      <c r="AP64" s="224"/>
      <c r="AR64" s="224"/>
      <c r="AS64" s="224"/>
      <c r="AT64" s="224"/>
      <c r="AU64" s="224"/>
      <c r="AV64" s="224"/>
      <c r="AX64" s="224"/>
      <c r="AY64" s="224"/>
      <c r="AZ64" s="224"/>
      <c r="BA64" s="224"/>
      <c r="BB64" s="224"/>
      <c r="BD64" s="224"/>
      <c r="BE64" s="224"/>
      <c r="BF64" s="224"/>
      <c r="BG64" s="224"/>
      <c r="BH64" s="224"/>
      <c r="BI64" s="222">
        <v>300</v>
      </c>
    </row>
    <row r="65" spans="1:61" ht="30" customHeight="1" thickBot="1" x14ac:dyDescent="0.4">
      <c r="A65" s="227"/>
      <c r="B65" s="224"/>
      <c r="C65" s="224"/>
      <c r="D65" s="224"/>
      <c r="E65" s="224"/>
      <c r="F65" s="224"/>
      <c r="H65" s="224"/>
      <c r="I65" s="224"/>
      <c r="J65" s="224"/>
      <c r="K65" s="224"/>
      <c r="L65" s="224"/>
      <c r="N65" s="224"/>
      <c r="O65" s="224"/>
      <c r="P65" s="224"/>
      <c r="Q65" s="224"/>
      <c r="R65" s="224"/>
      <c r="T65" s="224"/>
      <c r="U65" s="224"/>
      <c r="V65" s="224"/>
      <c r="W65" s="224"/>
      <c r="X65" s="224"/>
      <c r="Z65" s="224"/>
      <c r="AA65" s="224"/>
      <c r="AB65" s="224"/>
      <c r="AC65" s="224"/>
      <c r="AD65" s="224"/>
      <c r="AF65" s="224"/>
      <c r="AG65" s="224"/>
      <c r="AH65" s="224"/>
      <c r="AI65" s="224"/>
      <c r="AJ65" s="224"/>
      <c r="AL65" s="224"/>
      <c r="AM65" s="224"/>
      <c r="AN65" s="224"/>
      <c r="AO65" s="224"/>
      <c r="AP65" s="224"/>
      <c r="AR65" s="224"/>
      <c r="AS65" s="224"/>
      <c r="AT65" s="224"/>
      <c r="AU65" s="224"/>
      <c r="AV65" s="224"/>
      <c r="AX65" s="224"/>
      <c r="AY65" s="224"/>
      <c r="AZ65" s="224"/>
      <c r="BA65" s="224"/>
      <c r="BB65" s="224"/>
      <c r="BD65" s="224"/>
      <c r="BE65" s="224"/>
      <c r="BF65" s="224"/>
      <c r="BG65" s="224"/>
      <c r="BH65" s="224"/>
      <c r="BI65" s="222">
        <v>350</v>
      </c>
    </row>
    <row r="67" spans="1:61" s="223" customFormat="1" ht="15" customHeight="1" thickBot="1" x14ac:dyDescent="0.35">
      <c r="F67" s="223">
        <v>5</v>
      </c>
      <c r="L67" s="223">
        <f>F67+5</f>
        <v>10</v>
      </c>
      <c r="R67" s="223">
        <f>L67+5</f>
        <v>15</v>
      </c>
      <c r="X67" s="223">
        <f>R67+5</f>
        <v>20</v>
      </c>
      <c r="AD67" s="223">
        <f>X67+5</f>
        <v>25</v>
      </c>
      <c r="AJ67" s="223">
        <f>AD67+5</f>
        <v>30</v>
      </c>
      <c r="AP67" s="223">
        <f>AJ67+5</f>
        <v>35</v>
      </c>
      <c r="AV67" s="223">
        <f>AP67+5</f>
        <v>40</v>
      </c>
      <c r="BB67" s="223">
        <f>AV67+5</f>
        <v>45</v>
      </c>
      <c r="BH67" s="223">
        <f>BB67+5</f>
        <v>50</v>
      </c>
    </row>
    <row r="68" spans="1:61" ht="30" customHeight="1" x14ac:dyDescent="0.35">
      <c r="A68" s="225" t="str">
        <f>'ESCRUTINIO ELECCIONES 2011'!M1</f>
        <v>UGT</v>
      </c>
      <c r="B68" s="224"/>
      <c r="C68" s="224"/>
      <c r="D68" s="224"/>
      <c r="E68" s="224"/>
      <c r="F68" s="224"/>
      <c r="H68" s="224"/>
      <c r="I68" s="224"/>
      <c r="J68" s="224"/>
      <c r="K68" s="224"/>
      <c r="L68" s="224"/>
      <c r="N68" s="224"/>
      <c r="O68" s="224"/>
      <c r="P68" s="224"/>
      <c r="Q68" s="224"/>
      <c r="R68" s="224"/>
      <c r="T68" s="224"/>
      <c r="U68" s="224"/>
      <c r="V68" s="224"/>
      <c r="W68" s="224"/>
      <c r="X68" s="224"/>
      <c r="Z68" s="224"/>
      <c r="AA68" s="224"/>
      <c r="AB68" s="224"/>
      <c r="AC68" s="224"/>
      <c r="AD68" s="224"/>
      <c r="AF68" s="224"/>
      <c r="AG68" s="224"/>
      <c r="AH68" s="224"/>
      <c r="AI68" s="224"/>
      <c r="AJ68" s="224"/>
      <c r="AL68" s="224"/>
      <c r="AM68" s="224"/>
      <c r="AN68" s="224"/>
      <c r="AO68" s="224"/>
      <c r="AP68" s="224"/>
      <c r="AR68" s="224"/>
      <c r="AS68" s="224"/>
      <c r="AT68" s="224"/>
      <c r="AU68" s="224"/>
      <c r="AV68" s="224"/>
      <c r="AX68" s="224"/>
      <c r="AY68" s="224"/>
      <c r="AZ68" s="224"/>
      <c r="BA68" s="224"/>
      <c r="BB68" s="224"/>
      <c r="BD68" s="224"/>
      <c r="BE68" s="224"/>
      <c r="BF68" s="224"/>
      <c r="BG68" s="224"/>
      <c r="BH68" s="224"/>
      <c r="BI68" s="222">
        <f>BH67</f>
        <v>50</v>
      </c>
    </row>
    <row r="69" spans="1:61" s="223" customFormat="1" ht="15" customHeight="1" x14ac:dyDescent="0.3">
      <c r="A69" s="226"/>
      <c r="F69" s="223">
        <f>BH67+5</f>
        <v>55</v>
      </c>
      <c r="L69" s="223">
        <f>F69+5</f>
        <v>60</v>
      </c>
      <c r="R69" s="223">
        <f>L69+5</f>
        <v>65</v>
      </c>
      <c r="X69" s="223">
        <f>R69+5</f>
        <v>70</v>
      </c>
      <c r="AD69" s="223">
        <f>X69+5</f>
        <v>75</v>
      </c>
      <c r="AJ69" s="223">
        <f>AD69+5</f>
        <v>80</v>
      </c>
      <c r="AP69" s="223">
        <f>AJ69+5</f>
        <v>85</v>
      </c>
      <c r="AV69" s="223">
        <f>AP69+5</f>
        <v>90</v>
      </c>
      <c r="BB69" s="223">
        <f>AV69+5</f>
        <v>95</v>
      </c>
      <c r="BH69" s="223">
        <f>BB69+5</f>
        <v>100</v>
      </c>
    </row>
    <row r="70" spans="1:61" ht="30" customHeight="1" x14ac:dyDescent="0.35">
      <c r="A70" s="226"/>
      <c r="B70" s="224"/>
      <c r="C70" s="224"/>
      <c r="D70" s="224"/>
      <c r="E70" s="224"/>
      <c r="F70" s="224"/>
      <c r="H70" s="224"/>
      <c r="I70" s="224"/>
      <c r="J70" s="224"/>
      <c r="K70" s="224"/>
      <c r="L70" s="224"/>
      <c r="N70" s="224"/>
      <c r="O70" s="224"/>
      <c r="P70" s="224"/>
      <c r="Q70" s="224"/>
      <c r="R70" s="224"/>
      <c r="T70" s="224"/>
      <c r="U70" s="224"/>
      <c r="V70" s="224"/>
      <c r="W70" s="224"/>
      <c r="X70" s="224"/>
      <c r="Z70" s="224"/>
      <c r="AA70" s="224"/>
      <c r="AB70" s="224"/>
      <c r="AC70" s="224"/>
      <c r="AD70" s="224"/>
      <c r="AF70" s="224"/>
      <c r="AG70" s="224"/>
      <c r="AH70" s="224"/>
      <c r="AI70" s="224"/>
      <c r="AJ70" s="224"/>
      <c r="AL70" s="224"/>
      <c r="AM70" s="224"/>
      <c r="AN70" s="224"/>
      <c r="AO70" s="224"/>
      <c r="AP70" s="224"/>
      <c r="AR70" s="224"/>
      <c r="AS70" s="224"/>
      <c r="AT70" s="224"/>
      <c r="AU70" s="224"/>
      <c r="AV70" s="224"/>
      <c r="AX70" s="224"/>
      <c r="AY70" s="224"/>
      <c r="AZ70" s="224"/>
      <c r="BA70" s="224"/>
      <c r="BB70" s="224"/>
      <c r="BD70" s="224"/>
      <c r="BE70" s="224"/>
      <c r="BF70" s="224"/>
      <c r="BG70" s="224"/>
      <c r="BH70" s="224"/>
      <c r="BI70" s="222">
        <f>BH69</f>
        <v>100</v>
      </c>
    </row>
    <row r="71" spans="1:61" s="223" customFormat="1" ht="15" customHeight="1" x14ac:dyDescent="0.3">
      <c r="A71" s="226"/>
      <c r="F71" s="223">
        <f>BH69+5</f>
        <v>105</v>
      </c>
      <c r="L71" s="223">
        <f>F71+5</f>
        <v>110</v>
      </c>
      <c r="R71" s="223">
        <f>L71+5</f>
        <v>115</v>
      </c>
      <c r="X71" s="223">
        <f>R71+5</f>
        <v>120</v>
      </c>
      <c r="AD71" s="223">
        <f>X71+5</f>
        <v>125</v>
      </c>
      <c r="AJ71" s="223">
        <f>AD71+5</f>
        <v>130</v>
      </c>
      <c r="AP71" s="223">
        <f>AJ71+5</f>
        <v>135</v>
      </c>
      <c r="AV71" s="223">
        <f>AP71+5</f>
        <v>140</v>
      </c>
      <c r="BB71" s="223">
        <f>AV71+5</f>
        <v>145</v>
      </c>
      <c r="BH71" s="223">
        <f>BB71+5</f>
        <v>150</v>
      </c>
    </row>
    <row r="72" spans="1:61" ht="30" customHeight="1" x14ac:dyDescent="0.35">
      <c r="A72" s="226"/>
      <c r="B72" s="224"/>
      <c r="C72" s="224"/>
      <c r="D72" s="224"/>
      <c r="E72" s="224"/>
      <c r="F72" s="224"/>
      <c r="H72" s="224"/>
      <c r="I72" s="224"/>
      <c r="J72" s="224"/>
      <c r="K72" s="224"/>
      <c r="L72" s="224"/>
      <c r="N72" s="224"/>
      <c r="O72" s="224"/>
      <c r="P72" s="224"/>
      <c r="Q72" s="224"/>
      <c r="R72" s="224"/>
      <c r="T72" s="224"/>
      <c r="U72" s="224"/>
      <c r="V72" s="224"/>
      <c r="W72" s="224"/>
      <c r="X72" s="224"/>
      <c r="Z72" s="224"/>
      <c r="AA72" s="224"/>
      <c r="AB72" s="224"/>
      <c r="AC72" s="224"/>
      <c r="AD72" s="224"/>
      <c r="AF72" s="224"/>
      <c r="AG72" s="224"/>
      <c r="AH72" s="224"/>
      <c r="AI72" s="224"/>
      <c r="AJ72" s="224"/>
      <c r="AL72" s="224"/>
      <c r="AM72" s="224"/>
      <c r="AN72" s="224"/>
      <c r="AO72" s="224"/>
      <c r="AP72" s="224"/>
      <c r="AR72" s="224"/>
      <c r="AS72" s="224"/>
      <c r="AT72" s="224"/>
      <c r="AU72" s="224"/>
      <c r="AV72" s="224"/>
      <c r="AX72" s="224"/>
      <c r="AY72" s="224"/>
      <c r="AZ72" s="224"/>
      <c r="BA72" s="224"/>
      <c r="BB72" s="224"/>
      <c r="BD72" s="224"/>
      <c r="BE72" s="224"/>
      <c r="BF72" s="224"/>
      <c r="BG72" s="224"/>
      <c r="BH72" s="224"/>
      <c r="BI72" s="222">
        <f>BH71</f>
        <v>150</v>
      </c>
    </row>
    <row r="73" spans="1:61" s="223" customFormat="1" ht="15" customHeight="1" x14ac:dyDescent="0.3">
      <c r="A73" s="226"/>
      <c r="F73" s="223">
        <f>BH71+5</f>
        <v>155</v>
      </c>
      <c r="L73" s="223">
        <f>F73+5</f>
        <v>160</v>
      </c>
      <c r="R73" s="223">
        <f>L73+5</f>
        <v>165</v>
      </c>
      <c r="X73" s="223">
        <f>R73+5</f>
        <v>170</v>
      </c>
      <c r="AD73" s="223">
        <f>X73+5</f>
        <v>175</v>
      </c>
      <c r="AJ73" s="223">
        <f>AD73+5</f>
        <v>180</v>
      </c>
      <c r="AP73" s="223">
        <f>AJ73+5</f>
        <v>185</v>
      </c>
      <c r="AV73" s="223">
        <f>AP73+5</f>
        <v>190</v>
      </c>
      <c r="BB73" s="223">
        <f>AV73+5</f>
        <v>195</v>
      </c>
      <c r="BH73" s="223">
        <f>BB73+5</f>
        <v>200</v>
      </c>
    </row>
    <row r="74" spans="1:61" ht="30" customHeight="1" x14ac:dyDescent="0.35">
      <c r="A74" s="226"/>
      <c r="B74" s="224"/>
      <c r="C74" s="224"/>
      <c r="D74" s="224"/>
      <c r="E74" s="224"/>
      <c r="F74" s="224"/>
      <c r="H74" s="224"/>
      <c r="I74" s="224"/>
      <c r="J74" s="224"/>
      <c r="K74" s="224"/>
      <c r="L74" s="224"/>
      <c r="N74" s="224"/>
      <c r="O74" s="224"/>
      <c r="P74" s="224"/>
      <c r="Q74" s="224"/>
      <c r="R74" s="224"/>
      <c r="T74" s="224"/>
      <c r="U74" s="224"/>
      <c r="V74" s="224"/>
      <c r="W74" s="224"/>
      <c r="X74" s="224"/>
      <c r="Z74" s="224"/>
      <c r="AA74" s="224"/>
      <c r="AB74" s="224"/>
      <c r="AC74" s="224"/>
      <c r="AD74" s="224"/>
      <c r="AF74" s="224"/>
      <c r="AG74" s="224"/>
      <c r="AH74" s="224"/>
      <c r="AI74" s="224"/>
      <c r="AJ74" s="224"/>
      <c r="AL74" s="224"/>
      <c r="AM74" s="224"/>
      <c r="AN74" s="224"/>
      <c r="AO74" s="224"/>
      <c r="AP74" s="224"/>
      <c r="AR74" s="224"/>
      <c r="AS74" s="224"/>
      <c r="AT74" s="224"/>
      <c r="AU74" s="224"/>
      <c r="AV74" s="224"/>
      <c r="AX74" s="224"/>
      <c r="AY74" s="224"/>
      <c r="AZ74" s="224"/>
      <c r="BA74" s="224"/>
      <c r="BB74" s="224"/>
      <c r="BD74" s="224"/>
      <c r="BE74" s="224"/>
      <c r="BF74" s="224"/>
      <c r="BG74" s="224"/>
      <c r="BH74" s="224"/>
      <c r="BI74" s="222">
        <f>BH73</f>
        <v>200</v>
      </c>
    </row>
    <row r="75" spans="1:61" s="223" customFormat="1" ht="15" customHeight="1" x14ac:dyDescent="0.3">
      <c r="A75" s="226"/>
      <c r="F75" s="223">
        <f>BH73+5</f>
        <v>205</v>
      </c>
      <c r="L75" s="223">
        <f>F75+5</f>
        <v>210</v>
      </c>
      <c r="R75" s="223">
        <f>L75+5</f>
        <v>215</v>
      </c>
      <c r="X75" s="223">
        <f>R75+5</f>
        <v>220</v>
      </c>
      <c r="AD75" s="223">
        <f>X75+5</f>
        <v>225</v>
      </c>
      <c r="AJ75" s="223">
        <f>AD75+5</f>
        <v>230</v>
      </c>
      <c r="AP75" s="223">
        <f>AJ75+5</f>
        <v>235</v>
      </c>
      <c r="AV75" s="223">
        <f>AP75+5</f>
        <v>240</v>
      </c>
      <c r="BB75" s="223">
        <f>AV75+5</f>
        <v>245</v>
      </c>
      <c r="BH75" s="223">
        <f>BB75+5</f>
        <v>250</v>
      </c>
    </row>
    <row r="76" spans="1:61" ht="30" customHeight="1" x14ac:dyDescent="0.35">
      <c r="A76" s="226"/>
      <c r="B76" s="224"/>
      <c r="C76" s="224"/>
      <c r="D76" s="224"/>
      <c r="E76" s="224"/>
      <c r="F76" s="224"/>
      <c r="H76" s="224"/>
      <c r="I76" s="224"/>
      <c r="J76" s="224"/>
      <c r="K76" s="224"/>
      <c r="L76" s="224"/>
      <c r="N76" s="224"/>
      <c r="O76" s="224"/>
      <c r="P76" s="224"/>
      <c r="Q76" s="224"/>
      <c r="R76" s="224"/>
      <c r="T76" s="224"/>
      <c r="U76" s="224"/>
      <c r="V76" s="224"/>
      <c r="W76" s="224"/>
      <c r="X76" s="224"/>
      <c r="Z76" s="224"/>
      <c r="AA76" s="224"/>
      <c r="AB76" s="224"/>
      <c r="AC76" s="224"/>
      <c r="AD76" s="224"/>
      <c r="AF76" s="224"/>
      <c r="AG76" s="224"/>
      <c r="AH76" s="224"/>
      <c r="AI76" s="224"/>
      <c r="AJ76" s="224"/>
      <c r="AL76" s="224"/>
      <c r="AM76" s="224"/>
      <c r="AN76" s="224"/>
      <c r="AO76" s="224"/>
      <c r="AP76" s="224"/>
      <c r="AR76" s="224"/>
      <c r="AS76" s="224"/>
      <c r="AT76" s="224"/>
      <c r="AU76" s="224"/>
      <c r="AV76" s="224"/>
      <c r="AX76" s="224"/>
      <c r="AY76" s="224"/>
      <c r="AZ76" s="224"/>
      <c r="BA76" s="224"/>
      <c r="BB76" s="224"/>
      <c r="BD76" s="224"/>
      <c r="BE76" s="224"/>
      <c r="BF76" s="224"/>
      <c r="BG76" s="224"/>
      <c r="BH76" s="224"/>
      <c r="BI76" s="222">
        <f>BH75</f>
        <v>250</v>
      </c>
    </row>
    <row r="77" spans="1:61" ht="30" customHeight="1" x14ac:dyDescent="0.35">
      <c r="A77" s="226"/>
      <c r="B77" s="224"/>
      <c r="C77" s="224"/>
      <c r="D77" s="224"/>
      <c r="E77" s="224"/>
      <c r="F77" s="224"/>
      <c r="H77" s="224"/>
      <c r="I77" s="224"/>
      <c r="J77" s="224"/>
      <c r="K77" s="224"/>
      <c r="L77" s="224"/>
      <c r="N77" s="224"/>
      <c r="O77" s="224"/>
      <c r="P77" s="224"/>
      <c r="Q77" s="224"/>
      <c r="R77" s="224"/>
      <c r="T77" s="224"/>
      <c r="U77" s="224"/>
      <c r="V77" s="224"/>
      <c r="W77" s="224"/>
      <c r="X77" s="224"/>
      <c r="Z77" s="224"/>
      <c r="AA77" s="224"/>
      <c r="AB77" s="224"/>
      <c r="AC77" s="224"/>
      <c r="AD77" s="224"/>
      <c r="AF77" s="224"/>
      <c r="AG77" s="224"/>
      <c r="AH77" s="224"/>
      <c r="AI77" s="224"/>
      <c r="AJ77" s="224"/>
      <c r="AL77" s="224"/>
      <c r="AM77" s="224"/>
      <c r="AN77" s="224"/>
      <c r="AO77" s="224"/>
      <c r="AP77" s="224"/>
      <c r="AR77" s="224"/>
      <c r="AS77" s="224"/>
      <c r="AT77" s="224"/>
      <c r="AU77" s="224"/>
      <c r="AV77" s="224"/>
      <c r="AX77" s="224"/>
      <c r="AY77" s="224"/>
      <c r="AZ77" s="224"/>
      <c r="BA77" s="224"/>
      <c r="BB77" s="224"/>
      <c r="BD77" s="224"/>
      <c r="BE77" s="224"/>
      <c r="BF77" s="224"/>
      <c r="BG77" s="224"/>
      <c r="BH77" s="224"/>
      <c r="BI77" s="222">
        <v>300</v>
      </c>
    </row>
    <row r="78" spans="1:61" ht="30" customHeight="1" thickBot="1" x14ac:dyDescent="0.4">
      <c r="A78" s="227"/>
      <c r="B78" s="224"/>
      <c r="C78" s="224"/>
      <c r="D78" s="224"/>
      <c r="E78" s="224"/>
      <c r="F78" s="224"/>
      <c r="H78" s="224"/>
      <c r="I78" s="224"/>
      <c r="J78" s="224"/>
      <c r="K78" s="224"/>
      <c r="L78" s="224"/>
      <c r="N78" s="224"/>
      <c r="O78" s="224"/>
      <c r="P78" s="224"/>
      <c r="Q78" s="224"/>
      <c r="R78" s="224"/>
      <c r="T78" s="224"/>
      <c r="U78" s="224"/>
      <c r="V78" s="224"/>
      <c r="W78" s="224"/>
      <c r="X78" s="224"/>
      <c r="Z78" s="224"/>
      <c r="AA78" s="224"/>
      <c r="AB78" s="224"/>
      <c r="AC78" s="224"/>
      <c r="AD78" s="224"/>
      <c r="AF78" s="224"/>
      <c r="AG78" s="224"/>
      <c r="AH78" s="224"/>
      <c r="AI78" s="224"/>
      <c r="AJ78" s="224"/>
      <c r="AL78" s="224"/>
      <c r="AM78" s="224"/>
      <c r="AN78" s="224"/>
      <c r="AO78" s="224"/>
      <c r="AP78" s="224"/>
      <c r="AR78" s="224"/>
      <c r="AS78" s="224"/>
      <c r="AT78" s="224"/>
      <c r="AU78" s="224"/>
      <c r="AV78" s="224"/>
      <c r="AX78" s="224"/>
      <c r="AY78" s="224"/>
      <c r="AZ78" s="224"/>
      <c r="BA78" s="224"/>
      <c r="BB78" s="224"/>
      <c r="BD78" s="224"/>
      <c r="BE78" s="224"/>
      <c r="BF78" s="224"/>
      <c r="BG78" s="224"/>
      <c r="BH78" s="224"/>
      <c r="BI78" s="222">
        <v>350</v>
      </c>
    </row>
  </sheetData>
  <sheetProtection password="DC36" sheet="1" objects="1" scenarios="1"/>
  <mergeCells count="6">
    <mergeCell ref="A68:A78"/>
    <mergeCell ref="A3:A13"/>
    <mergeCell ref="A16:A26"/>
    <mergeCell ref="A29:A39"/>
    <mergeCell ref="A42:A52"/>
    <mergeCell ref="A55:A65"/>
  </mergeCells>
  <printOptions horizontalCentered="1" verticalCentered="1"/>
  <pageMargins left="0" right="0" top="0" bottom="0" header="0" footer="0"/>
  <pageSetup paperSize="9" scale="2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120" zoomScaleNormal="120" workbookViewId="0">
      <selection activeCell="C26" sqref="C26"/>
    </sheetView>
  </sheetViews>
  <sheetFormatPr baseColWidth="10" defaultColWidth="11.42578125" defaultRowHeight="12.75" x14ac:dyDescent="0.2"/>
  <cols>
    <col min="1" max="1" width="26.42578125" style="89" customWidth="1"/>
    <col min="2" max="2" width="14" style="89" customWidth="1"/>
    <col min="3" max="4" width="13.7109375" style="89" customWidth="1"/>
    <col min="5" max="5" width="6.7109375" style="89" customWidth="1"/>
    <col min="6" max="6" width="11.5703125" style="89" customWidth="1"/>
    <col min="7" max="7" width="13" style="89" customWidth="1"/>
    <col min="8" max="8" width="9.140625" style="89" customWidth="1"/>
    <col min="9" max="9" width="16.42578125" style="89" customWidth="1"/>
    <col min="10" max="10" width="11.85546875" style="89" customWidth="1"/>
    <col min="11" max="11" width="14.140625" style="89" customWidth="1"/>
    <col min="12" max="14" width="11" style="89" customWidth="1"/>
    <col min="15" max="15" width="15.140625" style="89" customWidth="1"/>
    <col min="16" max="16384" width="11.42578125" style="89"/>
  </cols>
  <sheetData>
    <row r="1" spans="1:14" ht="13.5" thickBot="1" x14ac:dyDescent="0.25">
      <c r="B1" s="149" t="s">
        <v>90</v>
      </c>
      <c r="C1" s="150"/>
      <c r="D1" s="150"/>
      <c r="E1" s="150"/>
      <c r="F1" s="151"/>
    </row>
    <row r="3" spans="1:14" s="84" customFormat="1" ht="51.75" x14ac:dyDescent="0.25">
      <c r="A3" s="33" t="s">
        <v>79</v>
      </c>
      <c r="D3" s="85" t="s">
        <v>41</v>
      </c>
      <c r="E3" s="85" t="s">
        <v>42</v>
      </c>
      <c r="F3" s="86" t="s">
        <v>43</v>
      </c>
      <c r="G3" s="85" t="s">
        <v>51</v>
      </c>
    </row>
    <row r="4" spans="1:14" ht="15.95" customHeight="1" x14ac:dyDescent="0.2">
      <c r="A4" s="233" t="s">
        <v>80</v>
      </c>
      <c r="B4" s="234"/>
      <c r="C4" s="235"/>
      <c r="D4" s="120">
        <f>'ESCRUTINIO ELECCIONES 2011'!R8</f>
        <v>2092</v>
      </c>
      <c r="E4" s="121">
        <f>'ESCRUTINIO ELECCIONES 2011'!V8</f>
        <v>570</v>
      </c>
      <c r="F4" s="148">
        <v>25</v>
      </c>
      <c r="G4" s="87">
        <f>E4/F4</f>
        <v>22.8</v>
      </c>
      <c r="L4" s="88"/>
      <c r="M4" s="88"/>
      <c r="N4" s="88"/>
    </row>
    <row r="5" spans="1:14" ht="15.95" customHeight="1" x14ac:dyDescent="0.2">
      <c r="A5" s="233" t="s">
        <v>81</v>
      </c>
      <c r="B5" s="234"/>
      <c r="C5" s="235"/>
      <c r="D5" s="122">
        <f>'ESCRUTINIO ELECCIONES 2011'!R31</f>
        <v>400</v>
      </c>
      <c r="E5" s="121">
        <f>'ESCRUTINIO ELECCIONES 2011'!V31</f>
        <v>345</v>
      </c>
      <c r="F5" s="148">
        <v>9</v>
      </c>
      <c r="G5" s="87">
        <f>E5/F5</f>
        <v>38.333333333333336</v>
      </c>
      <c r="L5" s="88"/>
      <c r="M5" s="88"/>
      <c r="N5" s="88"/>
    </row>
    <row r="6" spans="1:14" x14ac:dyDescent="0.2">
      <c r="D6" s="123">
        <f>SUM(D4:D5)</f>
        <v>2492</v>
      </c>
      <c r="E6" s="123">
        <f>SUM(E4:E5)</f>
        <v>915</v>
      </c>
      <c r="F6" s="119">
        <f>SUM(F4:F5)</f>
        <v>34</v>
      </c>
      <c r="G6" s="87">
        <f>E6/F6</f>
        <v>26.911764705882351</v>
      </c>
    </row>
    <row r="8" spans="1:14" ht="15.95" customHeight="1" x14ac:dyDescent="0.2">
      <c r="A8" s="90" t="s">
        <v>44</v>
      </c>
      <c r="B8" s="90"/>
      <c r="D8" s="238" t="s">
        <v>92</v>
      </c>
      <c r="E8" s="239"/>
      <c r="F8" s="240"/>
    </row>
    <row r="9" spans="1:14" s="117" customFormat="1" ht="35.25" x14ac:dyDescent="0.2">
      <c r="A9" s="113" t="s">
        <v>46</v>
      </c>
      <c r="B9" s="114" t="s">
        <v>47</v>
      </c>
      <c r="C9" s="115" t="s">
        <v>48</v>
      </c>
      <c r="D9" s="152" t="s">
        <v>93</v>
      </c>
      <c r="E9" s="116"/>
      <c r="F9" s="153" t="s">
        <v>94</v>
      </c>
      <c r="G9" s="114" t="s">
        <v>49</v>
      </c>
      <c r="H9" s="114" t="s">
        <v>68</v>
      </c>
    </row>
    <row r="10" spans="1:14" ht="15.95" customHeight="1" x14ac:dyDescent="0.25">
      <c r="A10" s="100" t="str">
        <f>'ESCRUTINIO ELECCIONES 2011'!C1</f>
        <v>CCP</v>
      </c>
      <c r="B10" s="107">
        <f>'ESCRUTINIO ELECCIONES 2011'!C8</f>
        <v>90</v>
      </c>
      <c r="C10" s="108">
        <f t="shared" ref="C10:C15" si="0">B10/$G$4</f>
        <v>3.9473684210526314</v>
      </c>
      <c r="D10" s="105">
        <f>INT(C10)</f>
        <v>3</v>
      </c>
      <c r="E10" s="105" t="s">
        <v>54</v>
      </c>
      <c r="F10" s="146">
        <v>1</v>
      </c>
      <c r="G10" s="104">
        <f t="shared" ref="G10:G15" si="1">SUM(D10+F10)</f>
        <v>4</v>
      </c>
      <c r="H10" s="101">
        <f t="shared" ref="H10:H16" si="2">B10/$E$4</f>
        <v>0.15789473684210525</v>
      </c>
      <c r="I10" s="49" t="str">
        <f>IF('ESCRUTINIO ELECCIONES 2011'!R8&lt;&gt;'Atribucion Puestos Manual 2011'!D4,"ERROR Diferencia CENSO Tecnicos"," ")</f>
        <v xml:space="preserve"> </v>
      </c>
    </row>
    <row r="11" spans="1:14" ht="15.95" customHeight="1" x14ac:dyDescent="0.25">
      <c r="A11" s="91" t="str">
        <f>'ESCRUTINIO ELECCIONES 2011'!E1</f>
        <v>CCOO</v>
      </c>
      <c r="B11" s="92">
        <f>'ESCRUTINIO ELECCIONES 2011'!E8</f>
        <v>120</v>
      </c>
      <c r="C11" s="87">
        <f t="shared" si="0"/>
        <v>5.2631578947368416</v>
      </c>
      <c r="D11" s="93">
        <f t="shared" ref="D11:D15" si="3">INT(C11)</f>
        <v>5</v>
      </c>
      <c r="E11" s="93" t="s">
        <v>54</v>
      </c>
      <c r="F11" s="147"/>
      <c r="G11" s="105">
        <f t="shared" si="1"/>
        <v>5</v>
      </c>
      <c r="H11" s="102">
        <f t="shared" si="2"/>
        <v>0.21052631578947367</v>
      </c>
      <c r="I11" s="49" t="str">
        <f>IF('ESCRUTINIO ELECCIONES 2011'!R8&lt;&gt;'Atribucion Puestos Manual 2011'!D4,"ERROR Diferencia CENSO Tecnicos"," ")</f>
        <v xml:space="preserve"> </v>
      </c>
    </row>
    <row r="12" spans="1:14" ht="15.95" customHeight="1" x14ac:dyDescent="0.25">
      <c r="A12" s="91" t="str">
        <f>'ESCRUTINIO ELECCIONES 2011'!G1</f>
        <v>CGT</v>
      </c>
      <c r="B12" s="92">
        <f>'ESCRUTINIO ELECCIONES 2011'!G8</f>
        <v>80</v>
      </c>
      <c r="C12" s="87">
        <f t="shared" si="0"/>
        <v>3.5087719298245612</v>
      </c>
      <c r="D12" s="93">
        <f t="shared" si="3"/>
        <v>3</v>
      </c>
      <c r="E12" s="93" t="s">
        <v>54</v>
      </c>
      <c r="F12" s="147">
        <v>1</v>
      </c>
      <c r="G12" s="105">
        <f t="shared" si="1"/>
        <v>4</v>
      </c>
      <c r="H12" s="102">
        <f t="shared" si="2"/>
        <v>0.14035087719298245</v>
      </c>
      <c r="I12" s="49" t="str">
        <f>IF('ESCRUTINIO ELECCIONES 2011'!R8&lt;&gt;'Atribucion Puestos Manual 2011'!D4,"ERROR Diferencia CENSO Tecnicos"," ")</f>
        <v xml:space="preserve"> </v>
      </c>
    </row>
    <row r="13" spans="1:14" ht="15.95" customHeight="1" x14ac:dyDescent="0.25">
      <c r="A13" s="97" t="str">
        <f>'ESCRUTINIO ELECCIONES 2011'!I1</f>
        <v>USO</v>
      </c>
      <c r="B13" s="98">
        <f>'ESCRUTINIO ELECCIONES 2011'!I8</f>
        <v>140</v>
      </c>
      <c r="C13" s="87">
        <f t="shared" si="0"/>
        <v>6.140350877192982</v>
      </c>
      <c r="D13" s="93">
        <f t="shared" si="3"/>
        <v>6</v>
      </c>
      <c r="E13" s="99" t="s">
        <v>54</v>
      </c>
      <c r="F13" s="147"/>
      <c r="G13" s="106">
        <f t="shared" si="1"/>
        <v>6</v>
      </c>
      <c r="H13" s="103">
        <f t="shared" si="2"/>
        <v>0.24561403508771928</v>
      </c>
      <c r="I13" s="49" t="str">
        <f>IF('ESCRUTINIO ELECCIONES 2011'!R8&lt;&gt;'Atribucion Puestos Manual 2011'!D4,"ERROR Diferencia CENSO Tecnicos"," ")</f>
        <v xml:space="preserve"> </v>
      </c>
    </row>
    <row r="14" spans="1:14" ht="15.95" customHeight="1" x14ac:dyDescent="0.25">
      <c r="A14" s="91" t="str">
        <f>'ESCRUTINIO ELECCIONES 2011'!K1</f>
        <v>CSIF</v>
      </c>
      <c r="B14" s="92">
        <f>'ESCRUTINIO ELECCIONES 2011'!K8</f>
        <v>50</v>
      </c>
      <c r="C14" s="87">
        <f t="shared" si="0"/>
        <v>2.1929824561403506</v>
      </c>
      <c r="D14" s="93">
        <f t="shared" si="3"/>
        <v>2</v>
      </c>
      <c r="E14" s="93" t="s">
        <v>54</v>
      </c>
      <c r="F14" s="147"/>
      <c r="G14" s="105">
        <f t="shared" ref="G14" si="4">SUM(D14+F14)</f>
        <v>2</v>
      </c>
      <c r="H14" s="102">
        <f t="shared" si="2"/>
        <v>8.771929824561403E-2</v>
      </c>
      <c r="I14" s="49" t="str">
        <f>IF('ESCRUTINIO ELECCIONES 2011'!R8&lt;&gt;'Atribucion Puestos Manual 2011'!D4,"ERROR Diferencia CENSO Tecnicos"," ")</f>
        <v xml:space="preserve"> </v>
      </c>
    </row>
    <row r="15" spans="1:14" ht="15.95" customHeight="1" x14ac:dyDescent="0.25">
      <c r="A15" s="97" t="str">
        <f>'ESCRUTINIO ELECCIONES 2011'!M1</f>
        <v>UGT</v>
      </c>
      <c r="B15" s="92">
        <f>'ESCRUTINIO ELECCIONES 2011'!M8</f>
        <v>90</v>
      </c>
      <c r="C15" s="87">
        <f t="shared" si="0"/>
        <v>3.9473684210526314</v>
      </c>
      <c r="D15" s="93">
        <f t="shared" si="3"/>
        <v>3</v>
      </c>
      <c r="E15" s="99"/>
      <c r="F15" s="147">
        <v>1</v>
      </c>
      <c r="G15" s="106">
        <f t="shared" si="1"/>
        <v>4</v>
      </c>
      <c r="H15" s="103">
        <f t="shared" si="2"/>
        <v>0.15789473684210525</v>
      </c>
      <c r="I15" s="49" t="str">
        <f>IF('ESCRUTINIO ELECCIONES 2011'!R8&lt;&gt;'Atribucion Puestos Manual 2011'!D4,"ERROR Diferencia CENSO Tecnicos"," ")</f>
        <v xml:space="preserve"> </v>
      </c>
    </row>
    <row r="16" spans="1:14" ht="15.95" customHeight="1" x14ac:dyDescent="0.25">
      <c r="A16" s="124" t="s">
        <v>50</v>
      </c>
      <c r="B16" s="94">
        <f>SUM(B10:B15)</f>
        <v>570</v>
      </c>
      <c r="C16" s="109">
        <f>SUM(C10:C15)</f>
        <v>24.999999999999996</v>
      </c>
      <c r="D16" s="105">
        <f>SUM(D10:D15)</f>
        <v>22</v>
      </c>
      <c r="E16" s="105" t="s">
        <v>54</v>
      </c>
      <c r="F16" s="105">
        <f>SUM(F10:F15)</f>
        <v>3</v>
      </c>
      <c r="G16" s="105">
        <f>SUM(D16+F16)</f>
        <v>25</v>
      </c>
      <c r="H16" s="102">
        <f t="shared" si="2"/>
        <v>1</v>
      </c>
      <c r="I16" s="49" t="str">
        <f>IF('ESCRUTINIO ELECCIONES 2011'!R8&lt;&gt;'Atribucion Puestos Manual 2011'!D4,"ERROR Diferencia CENSO Tecnicos"," ")</f>
        <v xml:space="preserve"> </v>
      </c>
    </row>
    <row r="17" spans="1:9" ht="18" x14ac:dyDescent="0.25">
      <c r="G17" s="95">
        <f>G16-F4</f>
        <v>0</v>
      </c>
      <c r="I17" s="49" t="str">
        <f>IF(E4&gt;D4,"ERROR Mas VOTOS que VOTANTES tecnicos"," ")</f>
        <v xml:space="preserve"> </v>
      </c>
    </row>
    <row r="18" spans="1:9" ht="18" x14ac:dyDescent="0.25">
      <c r="I18" s="49" t="str">
        <f>IF(E5&gt;D5,"ERROR Mas VOTOS que VOTANTES Especialistas"," ")</f>
        <v xml:space="preserve"> </v>
      </c>
    </row>
    <row r="19" spans="1:9" ht="39" customHeight="1" x14ac:dyDescent="0.25">
      <c r="I19" s="154"/>
    </row>
    <row r="20" spans="1:9" x14ac:dyDescent="0.2">
      <c r="A20" s="90" t="s">
        <v>45</v>
      </c>
      <c r="B20" s="90"/>
      <c r="D20" s="238" t="s">
        <v>92</v>
      </c>
      <c r="E20" s="239"/>
      <c r="F20" s="240"/>
    </row>
    <row r="21" spans="1:9" s="118" customFormat="1" ht="35.25" x14ac:dyDescent="0.2">
      <c r="A21" s="113" t="s">
        <v>46</v>
      </c>
      <c r="B21" s="114" t="s">
        <v>47</v>
      </c>
      <c r="C21" s="115" t="s">
        <v>48</v>
      </c>
      <c r="D21" s="152" t="s">
        <v>93</v>
      </c>
      <c r="E21" s="116"/>
      <c r="F21" s="153" t="s">
        <v>94</v>
      </c>
      <c r="G21" s="114" t="s">
        <v>49</v>
      </c>
      <c r="H21" s="114" t="s">
        <v>68</v>
      </c>
    </row>
    <row r="22" spans="1:9" x14ac:dyDescent="0.2">
      <c r="A22" s="97" t="str">
        <f>'ESCRUTINIO ELECCIONES 2011'!C1</f>
        <v>CCP</v>
      </c>
      <c r="B22" s="92">
        <f>'ESCRUTINIO ELECCIONES 2011'!C31</f>
        <v>90</v>
      </c>
      <c r="C22" s="87">
        <f t="shared" ref="C22:C27" si="5">B22/$G$5</f>
        <v>2.3478260869565215</v>
      </c>
      <c r="D22" s="105">
        <f>INT(C22)</f>
        <v>2</v>
      </c>
      <c r="E22" s="93" t="s">
        <v>54</v>
      </c>
      <c r="F22" s="147"/>
      <c r="G22" s="105">
        <f t="shared" ref="G22:G27" si="6">SUM(D22+F22)</f>
        <v>2</v>
      </c>
      <c r="H22" s="102">
        <f t="shared" ref="H22:H28" si="7">B22/$E$5</f>
        <v>0.2608695652173913</v>
      </c>
    </row>
    <row r="23" spans="1:9" x14ac:dyDescent="0.2">
      <c r="A23" s="91" t="str">
        <f>'ESCRUTINIO ELECCIONES 2011'!E1</f>
        <v>CCOO</v>
      </c>
      <c r="B23" s="92">
        <f>'ESCRUTINIO ELECCIONES 2011'!E31</f>
        <v>40</v>
      </c>
      <c r="C23" s="87">
        <f t="shared" si="5"/>
        <v>1.0434782608695652</v>
      </c>
      <c r="D23" s="93">
        <f t="shared" ref="D23:D27" si="8">INT(C23)</f>
        <v>1</v>
      </c>
      <c r="E23" s="93" t="s">
        <v>54</v>
      </c>
      <c r="F23" s="147"/>
      <c r="G23" s="105">
        <f t="shared" si="6"/>
        <v>1</v>
      </c>
      <c r="H23" s="102">
        <f t="shared" si="7"/>
        <v>0.11594202898550725</v>
      </c>
    </row>
    <row r="24" spans="1:9" x14ac:dyDescent="0.2">
      <c r="A24" s="91" t="str">
        <f>'ESCRUTINIO ELECCIONES 2011'!G1</f>
        <v>CGT</v>
      </c>
      <c r="B24" s="92">
        <f>'ESCRUTINIO ELECCIONES 2011'!G31</f>
        <v>55</v>
      </c>
      <c r="C24" s="87">
        <f t="shared" si="5"/>
        <v>1.4347826086956521</v>
      </c>
      <c r="D24" s="93">
        <f t="shared" si="8"/>
        <v>1</v>
      </c>
      <c r="E24" s="93" t="s">
        <v>54</v>
      </c>
      <c r="F24" s="147">
        <v>1</v>
      </c>
      <c r="G24" s="105">
        <f t="shared" si="6"/>
        <v>2</v>
      </c>
      <c r="H24" s="102">
        <f t="shared" si="7"/>
        <v>0.15942028985507245</v>
      </c>
    </row>
    <row r="25" spans="1:9" x14ac:dyDescent="0.2">
      <c r="A25" s="97" t="str">
        <f>'ESCRUTINIO ELECCIONES 2011'!I1</f>
        <v>USO</v>
      </c>
      <c r="B25" s="98">
        <f>'ESCRUTINIO ELECCIONES 2011'!I31</f>
        <v>50</v>
      </c>
      <c r="C25" s="87">
        <f t="shared" si="5"/>
        <v>1.3043478260869565</v>
      </c>
      <c r="D25" s="93">
        <f t="shared" si="8"/>
        <v>1</v>
      </c>
      <c r="E25" s="99" t="s">
        <v>54</v>
      </c>
      <c r="F25" s="147"/>
      <c r="G25" s="105">
        <f t="shared" si="6"/>
        <v>1</v>
      </c>
      <c r="H25" s="102">
        <f t="shared" si="7"/>
        <v>0.14492753623188406</v>
      </c>
    </row>
    <row r="26" spans="1:9" x14ac:dyDescent="0.2">
      <c r="A26" s="91" t="str">
        <f>'ESCRUTINIO ELECCIONES 2011'!K1</f>
        <v>CSIF</v>
      </c>
      <c r="B26" s="98">
        <f>'ESCRUTINIO ELECCIONES 2011'!K31</f>
        <v>65</v>
      </c>
      <c r="C26" s="87">
        <f t="shared" si="5"/>
        <v>1.6956521739130435</v>
      </c>
      <c r="D26" s="93">
        <f t="shared" si="8"/>
        <v>1</v>
      </c>
      <c r="E26" s="99" t="s">
        <v>54</v>
      </c>
      <c r="F26" s="147">
        <v>1</v>
      </c>
      <c r="G26" s="105">
        <f t="shared" si="6"/>
        <v>2</v>
      </c>
      <c r="H26" s="102">
        <f t="shared" si="7"/>
        <v>0.18840579710144928</v>
      </c>
    </row>
    <row r="27" spans="1:9" x14ac:dyDescent="0.2">
      <c r="A27" s="97" t="str">
        <f>'ESCRUTINIO ELECCIONES 2011'!M1</f>
        <v>UGT</v>
      </c>
      <c r="B27" s="98">
        <f>'ESCRUTINIO ELECCIONES 2011'!M31</f>
        <v>45</v>
      </c>
      <c r="C27" s="87">
        <f t="shared" si="5"/>
        <v>1.1739130434782608</v>
      </c>
      <c r="D27" s="93">
        <f t="shared" si="8"/>
        <v>1</v>
      </c>
      <c r="E27" s="99" t="s">
        <v>54</v>
      </c>
      <c r="F27" s="147"/>
      <c r="G27" s="105">
        <f t="shared" si="6"/>
        <v>1</v>
      </c>
      <c r="H27" s="102">
        <f t="shared" si="7"/>
        <v>0.13043478260869565</v>
      </c>
    </row>
    <row r="28" spans="1:9" x14ac:dyDescent="0.2">
      <c r="A28" s="124" t="s">
        <v>50</v>
      </c>
      <c r="B28" s="94">
        <f>SUM(B22:B27)</f>
        <v>345</v>
      </c>
      <c r="C28" s="109">
        <f>SUM(C22:C27)</f>
        <v>9</v>
      </c>
      <c r="D28" s="105">
        <f>SUM(D22:D27)</f>
        <v>7</v>
      </c>
      <c r="E28" s="105" t="s">
        <v>54</v>
      </c>
      <c r="F28" s="105">
        <f>SUM(F22:F27)</f>
        <v>2</v>
      </c>
      <c r="G28" s="105">
        <f>SUM(G22:G27)</f>
        <v>9</v>
      </c>
      <c r="H28" s="102">
        <f t="shared" si="7"/>
        <v>1</v>
      </c>
    </row>
    <row r="29" spans="1:9" ht="15.75" x14ac:dyDescent="0.25">
      <c r="G29" s="95">
        <f>G28-F5</f>
        <v>0</v>
      </c>
    </row>
    <row r="33" spans="1:4" x14ac:dyDescent="0.2">
      <c r="A33" s="131" t="s">
        <v>74</v>
      </c>
      <c r="B33" s="128" t="s">
        <v>76</v>
      </c>
      <c r="C33" s="236" t="s">
        <v>75</v>
      </c>
      <c r="D33" s="236" t="s">
        <v>50</v>
      </c>
    </row>
    <row r="34" spans="1:4" x14ac:dyDescent="0.2">
      <c r="A34" s="126" t="s">
        <v>46</v>
      </c>
      <c r="B34" s="129" t="s">
        <v>77</v>
      </c>
      <c r="C34" s="237"/>
      <c r="D34" s="237"/>
    </row>
    <row r="35" spans="1:4" x14ac:dyDescent="0.2">
      <c r="A35" s="97" t="str">
        <f>'ESCRUTINIO ELECCIONES 2011'!C1</f>
        <v>CCP</v>
      </c>
      <c r="B35" s="127">
        <f t="shared" ref="B35:B40" si="9">G10</f>
        <v>4</v>
      </c>
      <c r="C35" s="130">
        <f>G22</f>
        <v>2</v>
      </c>
      <c r="D35" s="130">
        <f>B35+C35</f>
        <v>6</v>
      </c>
    </row>
    <row r="36" spans="1:4" x14ac:dyDescent="0.2">
      <c r="A36" s="91" t="str">
        <f>'ESCRUTINIO ELECCIONES 2011'!E1</f>
        <v>CCOO</v>
      </c>
      <c r="B36" s="127">
        <f t="shared" si="9"/>
        <v>5</v>
      </c>
      <c r="C36" s="130">
        <f t="shared" ref="C36:C40" si="10">G23</f>
        <v>1</v>
      </c>
      <c r="D36" s="130">
        <f t="shared" ref="D36:D40" si="11">B36+C36</f>
        <v>6</v>
      </c>
    </row>
    <row r="37" spans="1:4" x14ac:dyDescent="0.2">
      <c r="A37" s="91" t="str">
        <f>'ESCRUTINIO ELECCIONES 2011'!G1</f>
        <v>CGT</v>
      </c>
      <c r="B37" s="127">
        <f t="shared" si="9"/>
        <v>4</v>
      </c>
      <c r="C37" s="130">
        <f t="shared" si="10"/>
        <v>2</v>
      </c>
      <c r="D37" s="130">
        <f t="shared" si="11"/>
        <v>6</v>
      </c>
    </row>
    <row r="38" spans="1:4" x14ac:dyDescent="0.2">
      <c r="A38" s="97" t="str">
        <f>'ESCRUTINIO ELECCIONES 2011'!I1</f>
        <v>USO</v>
      </c>
      <c r="B38" s="127">
        <f t="shared" si="9"/>
        <v>6</v>
      </c>
      <c r="C38" s="130">
        <f t="shared" si="10"/>
        <v>1</v>
      </c>
      <c r="D38" s="130">
        <f t="shared" si="11"/>
        <v>7</v>
      </c>
    </row>
    <row r="39" spans="1:4" x14ac:dyDescent="0.2">
      <c r="A39" s="91" t="str">
        <f>'ESCRUTINIO ELECCIONES 2011'!K1</f>
        <v>CSIF</v>
      </c>
      <c r="B39" s="127">
        <f t="shared" si="9"/>
        <v>2</v>
      </c>
      <c r="C39" s="130">
        <f t="shared" si="10"/>
        <v>2</v>
      </c>
      <c r="D39" s="130">
        <f t="shared" si="11"/>
        <v>4</v>
      </c>
    </row>
    <row r="40" spans="1:4" x14ac:dyDescent="0.2">
      <c r="A40" s="97" t="str">
        <f>'ESCRUTINIO ELECCIONES 2011'!M1</f>
        <v>UGT</v>
      </c>
      <c r="B40" s="127">
        <f t="shared" si="9"/>
        <v>4</v>
      </c>
      <c r="C40" s="130">
        <f t="shared" si="10"/>
        <v>1</v>
      </c>
      <c r="D40" s="130">
        <f t="shared" si="11"/>
        <v>5</v>
      </c>
    </row>
    <row r="41" spans="1:4" x14ac:dyDescent="0.2">
      <c r="A41" s="124" t="s">
        <v>50</v>
      </c>
      <c r="B41" s="125">
        <f>SUM(B35:B40)</f>
        <v>25</v>
      </c>
      <c r="C41" s="125">
        <f>SUM(C35:C40)</f>
        <v>9</v>
      </c>
      <c r="D41" s="125">
        <f>SUM(D35:D40)</f>
        <v>34</v>
      </c>
    </row>
  </sheetData>
  <sheetProtection password="DC36" sheet="1" objects="1" scenarios="1"/>
  <mergeCells count="6">
    <mergeCell ref="A4:C4"/>
    <mergeCell ref="A5:C5"/>
    <mergeCell ref="D33:D34"/>
    <mergeCell ref="C33:C34"/>
    <mergeCell ref="D8:F8"/>
    <mergeCell ref="D20:F20"/>
  </mergeCells>
  <phoneticPr fontId="6" type="noConversion"/>
  <printOptions horizontalCentered="1" verticalCentered="1" gridLines="1" gridLinesSet="0"/>
  <pageMargins left="0.28000000000000003" right="0.31" top="0.52" bottom="0.59" header="0.28999999999999998" footer="0.2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zoomScale="50" workbookViewId="0">
      <selection activeCell="E36" sqref="E36"/>
    </sheetView>
  </sheetViews>
  <sheetFormatPr baseColWidth="10" defaultColWidth="11.42578125" defaultRowHeight="15.75" x14ac:dyDescent="0.25"/>
  <cols>
    <col min="1" max="1" width="67" style="208" customWidth="1"/>
    <col min="2" max="7" width="22.7109375" style="155" customWidth="1"/>
    <col min="8" max="8" width="18.85546875" style="155" customWidth="1"/>
    <col min="9" max="9" width="11.5703125" style="155" customWidth="1"/>
    <col min="10" max="10" width="22.140625" style="155" customWidth="1"/>
    <col min="11" max="11" width="23.28515625" style="155" customWidth="1"/>
    <col min="12" max="12" width="24.42578125" style="155" customWidth="1"/>
    <col min="13" max="13" width="23.42578125" style="155" customWidth="1"/>
    <col min="14" max="14" width="23" style="155" customWidth="1"/>
    <col min="15" max="16384" width="11.42578125" style="155"/>
  </cols>
  <sheetData>
    <row r="1" spans="1:10" ht="280.5" customHeight="1" x14ac:dyDescent="0.2">
      <c r="A1" s="166"/>
      <c r="B1" s="166"/>
      <c r="C1" s="167"/>
    </row>
    <row r="2" spans="1:10" ht="20.100000000000001" customHeight="1" x14ac:dyDescent="0.2">
      <c r="A2" s="155"/>
    </row>
    <row r="3" spans="1:10" ht="20.100000000000001" customHeight="1" x14ac:dyDescent="0.2">
      <c r="A3" s="155"/>
    </row>
    <row r="4" spans="1:10" ht="60" x14ac:dyDescent="0.8">
      <c r="A4" s="155"/>
      <c r="C4" s="156" t="s">
        <v>70</v>
      </c>
      <c r="D4" s="157"/>
    </row>
    <row r="5" spans="1:10" s="158" customFormat="1" ht="30" customHeight="1" x14ac:dyDescent="0.2"/>
    <row r="6" spans="1:10" ht="60" x14ac:dyDescent="0.8">
      <c r="A6" s="155"/>
      <c r="C6" s="156" t="s">
        <v>82</v>
      </c>
    </row>
    <row r="7" spans="1:10" s="158" customFormat="1" ht="30" customHeight="1" x14ac:dyDescent="0.2"/>
    <row r="8" spans="1:10" s="158" customFormat="1" ht="30" customHeight="1" x14ac:dyDescent="0.2"/>
    <row r="9" spans="1:10" s="158" customFormat="1" ht="63" customHeight="1" x14ac:dyDescent="0.2">
      <c r="B9" s="159"/>
      <c r="C9" s="160" t="s">
        <v>83</v>
      </c>
      <c r="D9" s="159"/>
    </row>
    <row r="10" spans="1:10" s="158" customFormat="1" ht="63" customHeight="1" x14ac:dyDescent="0.2">
      <c r="B10" s="161" t="s">
        <v>84</v>
      </c>
      <c r="C10" s="161"/>
      <c r="D10" s="246">
        <f>'ESCRUTINIO ELECCIONES 2011'!D8</f>
        <v>0.15789473684210525</v>
      </c>
      <c r="E10" s="246"/>
      <c r="F10" s="162" t="s">
        <v>66</v>
      </c>
      <c r="G10" s="163"/>
      <c r="H10" s="163"/>
      <c r="I10" s="163"/>
      <c r="J10" s="163"/>
    </row>
    <row r="11" spans="1:10" s="158" customFormat="1" ht="63" customHeight="1" x14ac:dyDescent="0.2">
      <c r="B11" s="161" t="s">
        <v>85</v>
      </c>
      <c r="C11" s="164"/>
    </row>
    <row r="12" spans="1:10" s="158" customFormat="1" ht="63" customHeight="1" x14ac:dyDescent="0.2"/>
    <row r="13" spans="1:10" s="158" customFormat="1" ht="63" customHeight="1" x14ac:dyDescent="0.2">
      <c r="C13" s="161" t="s">
        <v>86</v>
      </c>
      <c r="D13" s="164"/>
    </row>
    <row r="14" spans="1:10" s="158" customFormat="1" ht="63" customHeight="1" x14ac:dyDescent="0.2">
      <c r="B14" s="161" t="s">
        <v>73</v>
      </c>
      <c r="C14" s="164"/>
    </row>
    <row r="15" spans="1:10" s="158" customFormat="1" ht="63" customHeight="1" x14ac:dyDescent="0.2">
      <c r="B15" s="161" t="s">
        <v>63</v>
      </c>
      <c r="C15" s="164"/>
    </row>
    <row r="16" spans="1:10" s="158" customFormat="1" ht="30" customHeight="1" x14ac:dyDescent="0.2"/>
    <row r="17" spans="1:14" s="158" customFormat="1" ht="45" x14ac:dyDescent="0.2">
      <c r="F17" s="165" t="s">
        <v>64</v>
      </c>
      <c r="G17" s="165"/>
    </row>
    <row r="18" spans="1:14" s="158" customFormat="1" ht="35.25" x14ac:dyDescent="0.2">
      <c r="F18" s="168"/>
      <c r="G18" s="168"/>
    </row>
    <row r="19" spans="1:14" ht="36.75" customHeight="1" x14ac:dyDescent="0.4">
      <c r="A19" s="155"/>
      <c r="E19" s="169"/>
      <c r="L19" s="243" t="s">
        <v>87</v>
      </c>
      <c r="M19" s="244"/>
      <c r="N19" s="245"/>
    </row>
    <row r="20" spans="1:14" s="158" customFormat="1" ht="49.5" customHeight="1" thickBot="1" x14ac:dyDescent="0.25">
      <c r="B20" s="247" t="str">
        <f>'Atribucion Puestos Manual 2011'!A4</f>
        <v>TECNICOS Y ADMINISTRATIVOS</v>
      </c>
      <c r="C20" s="248"/>
      <c r="D20" s="248"/>
      <c r="E20" s="249"/>
      <c r="G20" s="250" t="str">
        <f>'Atribucion Puestos Manual 2011'!A5</f>
        <v>ESPECIALISTAS Y NO CUALIFICADOS</v>
      </c>
      <c r="H20" s="251"/>
      <c r="I20" s="251"/>
      <c r="J20" s="252"/>
      <c r="L20" s="170" t="s">
        <v>88</v>
      </c>
      <c r="M20" s="171" t="s">
        <v>89</v>
      </c>
      <c r="N20" s="241" t="s">
        <v>50</v>
      </c>
    </row>
    <row r="21" spans="1:14" ht="46.5" customHeight="1" x14ac:dyDescent="0.2">
      <c r="A21" s="112" t="s">
        <v>46</v>
      </c>
      <c r="B21" s="110" t="s">
        <v>47</v>
      </c>
      <c r="C21" s="111" t="s">
        <v>71</v>
      </c>
      <c r="D21" s="133" t="s">
        <v>48</v>
      </c>
      <c r="E21" s="132" t="s">
        <v>65</v>
      </c>
      <c r="G21" s="110" t="s">
        <v>47</v>
      </c>
      <c r="H21" s="111" t="s">
        <v>71</v>
      </c>
      <c r="I21" s="133" t="s">
        <v>48</v>
      </c>
      <c r="J21" s="132" t="s">
        <v>65</v>
      </c>
      <c r="L21" s="134" t="s">
        <v>65</v>
      </c>
      <c r="M21" s="135" t="s">
        <v>65</v>
      </c>
      <c r="N21" s="242"/>
    </row>
    <row r="22" spans="1:14" ht="30" customHeight="1" x14ac:dyDescent="0.2">
      <c r="A22" s="172" t="str">
        <f>'Atribucion Puestos Manual 2011'!A10</f>
        <v>CCP</v>
      </c>
      <c r="B22" s="173">
        <f>'Atribucion Puestos Manual 2011'!B10</f>
        <v>90</v>
      </c>
      <c r="C22" s="174">
        <f>'ESCRUTINIO ELECCIONES 2011'!D8</f>
        <v>0.15789473684210525</v>
      </c>
      <c r="D22" s="175">
        <f>'Atribucion Puestos Manual 2011'!C10</f>
        <v>3.9473684210526314</v>
      </c>
      <c r="E22" s="176">
        <f>'Atribucion Puestos Manual 2011'!G10</f>
        <v>4</v>
      </c>
      <c r="G22" s="177">
        <f>'Atribucion Puestos Manual 2011'!B22</f>
        <v>90</v>
      </c>
      <c r="H22" s="174">
        <f>'ESCRUTINIO ELECCIONES 2011'!D31</f>
        <v>0.2608695652173913</v>
      </c>
      <c r="I22" s="175">
        <f>'Atribucion Puestos Manual 2011'!C22</f>
        <v>2.3478260869565215</v>
      </c>
      <c r="J22" s="176">
        <f>'Atribucion Puestos Manual 2011'!G22</f>
        <v>2</v>
      </c>
      <c r="L22" s="178">
        <f>E22</f>
        <v>4</v>
      </c>
      <c r="M22" s="178">
        <f>J22</f>
        <v>2</v>
      </c>
      <c r="N22" s="178">
        <f>L22+M22</f>
        <v>6</v>
      </c>
    </row>
    <row r="23" spans="1:14" ht="30" customHeight="1" x14ac:dyDescent="0.2">
      <c r="A23" s="179" t="str">
        <f>'Atribucion Puestos Manual 2011'!A11</f>
        <v>CCOO</v>
      </c>
      <c r="B23" s="180">
        <f>'Atribucion Puestos Manual 2011'!B11</f>
        <v>120</v>
      </c>
      <c r="C23" s="181">
        <f>'ESCRUTINIO ELECCIONES 2011'!F8</f>
        <v>0.21052631578947367</v>
      </c>
      <c r="D23" s="182">
        <f>'Atribucion Puestos Manual 2011'!C11</f>
        <v>5.2631578947368416</v>
      </c>
      <c r="E23" s="178">
        <f>'Atribucion Puestos Manual 2011'!G11</f>
        <v>5</v>
      </c>
      <c r="G23" s="183">
        <f>'Atribucion Puestos Manual 2011'!B23</f>
        <v>40</v>
      </c>
      <c r="H23" s="181">
        <f>'ESCRUTINIO ELECCIONES 2011'!F31</f>
        <v>0.11594202898550725</v>
      </c>
      <c r="I23" s="182">
        <f>'Atribucion Puestos Manual 2011'!C23</f>
        <v>1.0434782608695652</v>
      </c>
      <c r="J23" s="178">
        <f>'Atribucion Puestos Manual 2011'!G23</f>
        <v>1</v>
      </c>
      <c r="L23" s="178">
        <f t="shared" ref="L23:L27" si="0">E23</f>
        <v>5</v>
      </c>
      <c r="M23" s="178">
        <f t="shared" ref="M23:M27" si="1">J23</f>
        <v>1</v>
      </c>
      <c r="N23" s="178">
        <f t="shared" ref="N23:N27" si="2">L23+M23</f>
        <v>6</v>
      </c>
    </row>
    <row r="24" spans="1:14" ht="30" customHeight="1" x14ac:dyDescent="0.2">
      <c r="A24" s="179" t="str">
        <f>'Atribucion Puestos Manual 2011'!A12</f>
        <v>CGT</v>
      </c>
      <c r="B24" s="180">
        <f>'Atribucion Puestos Manual 2011'!B12</f>
        <v>80</v>
      </c>
      <c r="C24" s="181">
        <f>'ESCRUTINIO ELECCIONES 2011'!H8</f>
        <v>0.14035087719298245</v>
      </c>
      <c r="D24" s="182">
        <f>'Atribucion Puestos Manual 2011'!C12</f>
        <v>3.5087719298245612</v>
      </c>
      <c r="E24" s="178">
        <f>'Atribucion Puestos Manual 2011'!G12</f>
        <v>4</v>
      </c>
      <c r="G24" s="183">
        <f>'Atribucion Puestos Manual 2011'!B24</f>
        <v>55</v>
      </c>
      <c r="H24" s="181">
        <f>'ESCRUTINIO ELECCIONES 2011'!H31</f>
        <v>0.15942028985507245</v>
      </c>
      <c r="I24" s="182">
        <f>'Atribucion Puestos Manual 2011'!C24</f>
        <v>1.4347826086956521</v>
      </c>
      <c r="J24" s="178">
        <f>'Atribucion Puestos Manual 2011'!G24</f>
        <v>2</v>
      </c>
      <c r="L24" s="178">
        <f t="shared" si="0"/>
        <v>4</v>
      </c>
      <c r="M24" s="178">
        <f t="shared" si="1"/>
        <v>2</v>
      </c>
      <c r="N24" s="178">
        <f t="shared" si="2"/>
        <v>6</v>
      </c>
    </row>
    <row r="25" spans="1:14" ht="30" customHeight="1" x14ac:dyDescent="0.2">
      <c r="A25" s="179" t="str">
        <f>'Atribucion Puestos Manual 2011'!A13</f>
        <v>USO</v>
      </c>
      <c r="B25" s="180">
        <f>'Atribucion Puestos Manual 2011'!B13</f>
        <v>140</v>
      </c>
      <c r="C25" s="181">
        <f>'ESCRUTINIO ELECCIONES 2011'!J8</f>
        <v>0.24561403508771928</v>
      </c>
      <c r="D25" s="182">
        <f>'Atribucion Puestos Manual 2011'!C13</f>
        <v>6.140350877192982</v>
      </c>
      <c r="E25" s="178">
        <f>'Atribucion Puestos Manual 2011'!G13</f>
        <v>6</v>
      </c>
      <c r="G25" s="183">
        <f>'Atribucion Puestos Manual 2011'!B25</f>
        <v>50</v>
      </c>
      <c r="H25" s="181">
        <f>'ESCRUTINIO ELECCIONES 2011'!J31</f>
        <v>0.14492753623188406</v>
      </c>
      <c r="I25" s="182">
        <f>'Atribucion Puestos Manual 2011'!C25</f>
        <v>1.3043478260869565</v>
      </c>
      <c r="J25" s="178">
        <f>'Atribucion Puestos Manual 2011'!G25</f>
        <v>1</v>
      </c>
      <c r="L25" s="178">
        <f t="shared" si="0"/>
        <v>6</v>
      </c>
      <c r="M25" s="178">
        <f t="shared" si="1"/>
        <v>1</v>
      </c>
      <c r="N25" s="178">
        <f t="shared" si="2"/>
        <v>7</v>
      </c>
    </row>
    <row r="26" spans="1:14" ht="30" customHeight="1" x14ac:dyDescent="0.2">
      <c r="A26" s="179" t="str">
        <f>'Atribucion Puestos Manual 2011'!A14</f>
        <v>CSIF</v>
      </c>
      <c r="B26" s="180">
        <f>'Atribucion Puestos Manual 2011'!B14</f>
        <v>50</v>
      </c>
      <c r="C26" s="181">
        <f>'ESCRUTINIO ELECCIONES 2011'!L8</f>
        <v>8.771929824561403E-2</v>
      </c>
      <c r="D26" s="182">
        <f>'Atribucion Puestos Manual 2011'!C14</f>
        <v>2.1929824561403506</v>
      </c>
      <c r="E26" s="178">
        <f>'Atribucion Puestos Manual 2011'!G14</f>
        <v>2</v>
      </c>
      <c r="G26" s="183">
        <f>'Atribucion Puestos Manual 2011'!B26</f>
        <v>65</v>
      </c>
      <c r="H26" s="181">
        <f>'ESCRUTINIO ELECCIONES 2011'!L31</f>
        <v>0.18840579710144928</v>
      </c>
      <c r="I26" s="182">
        <f>'Atribucion Puestos Manual 2011'!C26</f>
        <v>1.6956521739130435</v>
      </c>
      <c r="J26" s="178">
        <f>'Atribucion Puestos Manual 2011'!G26</f>
        <v>2</v>
      </c>
      <c r="L26" s="178">
        <f t="shared" si="0"/>
        <v>2</v>
      </c>
      <c r="M26" s="178">
        <f t="shared" si="1"/>
        <v>2</v>
      </c>
      <c r="N26" s="178">
        <f t="shared" si="2"/>
        <v>4</v>
      </c>
    </row>
    <row r="27" spans="1:14" ht="30" customHeight="1" x14ac:dyDescent="0.2">
      <c r="A27" s="179" t="str">
        <f>'Atribucion Puestos Manual 2011'!A15</f>
        <v>UGT</v>
      </c>
      <c r="B27" s="180">
        <f>'Atribucion Puestos Manual 2011'!B15</f>
        <v>90</v>
      </c>
      <c r="C27" s="181">
        <f>'ESCRUTINIO ELECCIONES 2011'!N8</f>
        <v>0.15789473684210525</v>
      </c>
      <c r="D27" s="182">
        <f>'Atribucion Puestos Manual 2011'!C15</f>
        <v>3.9473684210526314</v>
      </c>
      <c r="E27" s="178">
        <f>'Atribucion Puestos Manual 2011'!G15</f>
        <v>4</v>
      </c>
      <c r="G27" s="183">
        <f>'Atribucion Puestos Manual 2011'!B27</f>
        <v>45</v>
      </c>
      <c r="H27" s="181">
        <f>'ESCRUTINIO ELECCIONES 2011'!N31</f>
        <v>0.13043478260869565</v>
      </c>
      <c r="I27" s="182">
        <f>'Atribucion Puestos Manual 2011'!C27</f>
        <v>1.1739130434782608</v>
      </c>
      <c r="J27" s="178">
        <f>'Atribucion Puestos Manual 2011'!G27</f>
        <v>1</v>
      </c>
      <c r="L27" s="178">
        <f t="shared" si="0"/>
        <v>4</v>
      </c>
      <c r="M27" s="178">
        <f t="shared" si="1"/>
        <v>1</v>
      </c>
      <c r="N27" s="178">
        <f t="shared" si="2"/>
        <v>5</v>
      </c>
    </row>
    <row r="28" spans="1:14" ht="37.5" customHeight="1" x14ac:dyDescent="0.5">
      <c r="A28" s="184" t="s">
        <v>50</v>
      </c>
      <c r="B28" s="185">
        <f>'Atribucion Puestos Manual 2011'!B16</f>
        <v>570</v>
      </c>
      <c r="C28" s="186">
        <f>SUM(C22:C27)</f>
        <v>1</v>
      </c>
      <c r="E28" s="187">
        <f>'Atribucion Puestos Manual 2011'!G16</f>
        <v>25</v>
      </c>
      <c r="F28" s="188"/>
      <c r="G28" s="183">
        <f>'Atribucion Puestos Manual 2011'!B28</f>
        <v>345</v>
      </c>
      <c r="H28" s="186">
        <f>SUM(H22:H27)</f>
        <v>0.99999999999999989</v>
      </c>
      <c r="J28" s="187">
        <f>'Atribucion Puestos Manual 2011'!G28</f>
        <v>9</v>
      </c>
      <c r="L28" s="187">
        <f>SUM(L22:L27)</f>
        <v>25</v>
      </c>
      <c r="M28" s="187">
        <f t="shared" ref="M28:N28" si="3">SUM(M22:M27)</f>
        <v>9</v>
      </c>
      <c r="N28" s="187">
        <f t="shared" si="3"/>
        <v>34</v>
      </c>
    </row>
    <row r="29" spans="1:14" ht="20.100000000000001" customHeight="1" x14ac:dyDescent="0.2">
      <c r="A29" s="155"/>
    </row>
    <row r="30" spans="1:14" ht="20.100000000000001" customHeight="1" x14ac:dyDescent="0.2">
      <c r="A30" s="155"/>
    </row>
    <row r="31" spans="1:14" ht="20.100000000000001" customHeight="1" x14ac:dyDescent="0.25">
      <c r="A31" s="155"/>
      <c r="J31" s="189"/>
    </row>
    <row r="32" spans="1:14" s="194" customFormat="1" ht="26.25" x14ac:dyDescent="0.4">
      <c r="A32" s="190" t="str">
        <f>'Atribucion Puestos Manual 2011'!A3</f>
        <v>Colegio</v>
      </c>
      <c r="B32" s="191" t="str">
        <f>'ESCRUTINIO ELECCIONES 2011'!C1</f>
        <v>CCP</v>
      </c>
      <c r="C32" s="192" t="str">
        <f>'ESCRUTINIO ELECCIONES 2011'!E1</f>
        <v>CCOO</v>
      </c>
      <c r="D32" s="192" t="str">
        <f>'ESCRUTINIO ELECCIONES 2011'!G1</f>
        <v>CGT</v>
      </c>
      <c r="E32" s="192" t="str">
        <f>'ESCRUTINIO ELECCIONES 2011'!I1</f>
        <v>USO</v>
      </c>
      <c r="F32" s="192" t="str">
        <f>'ESCRUTINIO ELECCIONES 2011'!K1</f>
        <v>CSIF</v>
      </c>
      <c r="G32" s="192" t="str">
        <f>'ESCRUTINIO ELECCIONES 2011'!M1</f>
        <v>UGT</v>
      </c>
      <c r="H32" s="192" t="str">
        <f>'ESCRUTINIO ELECCIONES 2011'!O1</f>
        <v>BLANCO</v>
      </c>
      <c r="I32" s="192" t="str">
        <f>'ESCRUTINIO ELECCIONES 2011'!P1</f>
        <v>NULO</v>
      </c>
      <c r="J32" s="192" t="str">
        <f>'ESCRUTINIO ELECCIONES 2011'!Q1</f>
        <v>TOTAL VOTOS</v>
      </c>
      <c r="K32" s="192" t="str">
        <f>'ESCRUTINIO ELECCIONES 2011'!R1</f>
        <v>TOTAL CENSO</v>
      </c>
      <c r="L32" s="192" t="str">
        <f>'ESCRUTINIO ELECCIONES 2011'!S1</f>
        <v>ABSTENC</v>
      </c>
      <c r="M32" s="193" t="str">
        <f>'ESCRUTINIO ELECCIONES 2011'!U1</f>
        <v>% PARTICIP</v>
      </c>
      <c r="N32" s="192" t="str">
        <f>'ESCRUTINIO ELECCIONES 2011'!V1</f>
        <v>TOTAL UTILES</v>
      </c>
    </row>
    <row r="33" spans="1:14" ht="23.25" x14ac:dyDescent="0.35">
      <c r="A33" s="195" t="str">
        <f>'Atribucion Puestos Manual 2011'!A4:C4</f>
        <v>TECNICOS Y ADMINISTRATIVOS</v>
      </c>
      <c r="B33" s="196">
        <f>'ESCRUTINIO ELECCIONES 2011'!C8</f>
        <v>90</v>
      </c>
      <c r="C33" s="197">
        <f>'ESCRUTINIO ELECCIONES 2011'!E8</f>
        <v>120</v>
      </c>
      <c r="D33" s="197">
        <f>'ESCRUTINIO ELECCIONES 2011'!G8</f>
        <v>80</v>
      </c>
      <c r="E33" s="197">
        <f>'ESCRUTINIO ELECCIONES 2011'!I8</f>
        <v>140</v>
      </c>
      <c r="F33" s="197">
        <f>'ESCRUTINIO ELECCIONES 2011'!K8</f>
        <v>50</v>
      </c>
      <c r="G33" s="197">
        <f>'ESCRUTINIO ELECCIONES 2011'!M8</f>
        <v>90</v>
      </c>
      <c r="H33" s="198">
        <f>'ESCRUTINIO ELECCIONES 2011'!O8</f>
        <v>3</v>
      </c>
      <c r="I33" s="198">
        <f>'ESCRUTINIO ELECCIONES 2011'!P8</f>
        <v>2</v>
      </c>
      <c r="J33" s="198">
        <f>'ESCRUTINIO ELECCIONES 2011'!Q8</f>
        <v>575</v>
      </c>
      <c r="K33" s="198">
        <f>'ESCRUTINIO ELECCIONES 2011'!R8</f>
        <v>2092</v>
      </c>
      <c r="L33" s="198">
        <f>'ESCRUTINIO ELECCIONES 2011'!S8</f>
        <v>1517</v>
      </c>
      <c r="M33" s="199">
        <f>'ESCRUTINIO ELECCIONES 2011'!U8</f>
        <v>0.2748565965583174</v>
      </c>
      <c r="N33" s="198">
        <f>'ESCRUTINIO ELECCIONES 2011'!V8</f>
        <v>570</v>
      </c>
    </row>
    <row r="34" spans="1:14" ht="23.25" x14ac:dyDescent="0.35">
      <c r="A34" s="200" t="s">
        <v>72</v>
      </c>
      <c r="B34" s="201">
        <f>'ESCRUTINIO ELECCIONES 2011'!D8</f>
        <v>0.15789473684210525</v>
      </c>
      <c r="C34" s="199">
        <f>'ESCRUTINIO ELECCIONES 2011'!F8</f>
        <v>0.21052631578947367</v>
      </c>
      <c r="D34" s="199">
        <f>'ESCRUTINIO ELECCIONES 2011'!H8</f>
        <v>0.14035087719298245</v>
      </c>
      <c r="E34" s="199">
        <f>'ESCRUTINIO ELECCIONES 2011'!J8</f>
        <v>0.24561403508771928</v>
      </c>
      <c r="F34" s="199">
        <f>'ESCRUTINIO ELECCIONES 2011'!L8</f>
        <v>8.771929824561403E-2</v>
      </c>
      <c r="G34" s="199">
        <f>'ESCRUTINIO ELECCIONES 2011'!N8</f>
        <v>0.15789473684210525</v>
      </c>
      <c r="H34" s="202"/>
      <c r="I34" s="202"/>
      <c r="J34" s="202"/>
      <c r="K34" s="202"/>
      <c r="L34" s="199">
        <f>'ESCRUTINIO ELECCIONES 2011'!T8</f>
        <v>0.7251434034416826</v>
      </c>
      <c r="M34" s="199">
        <f>'ESCRUTINIO ELECCIONES 2011'!U8</f>
        <v>0.2748565965583174</v>
      </c>
      <c r="N34" s="202"/>
    </row>
    <row r="35" spans="1:14" ht="23.25" x14ac:dyDescent="0.35">
      <c r="A35" s="203"/>
      <c r="B35" s="204"/>
      <c r="C35" s="205"/>
      <c r="D35" s="205"/>
      <c r="E35" s="205"/>
      <c r="F35" s="205"/>
      <c r="G35" s="205"/>
      <c r="H35" s="206"/>
      <c r="I35" s="206"/>
      <c r="J35" s="206"/>
      <c r="K35" s="206"/>
      <c r="L35" s="206"/>
      <c r="M35" s="207"/>
      <c r="N35" s="206"/>
    </row>
    <row r="36" spans="1:14" ht="20.100000000000001" customHeight="1" x14ac:dyDescent="0.25">
      <c r="A36" s="155"/>
      <c r="J36" s="189"/>
    </row>
    <row r="37" spans="1:14" s="194" customFormat="1" ht="26.25" x14ac:dyDescent="0.4">
      <c r="A37" s="190" t="str">
        <f>'Atribucion Puestos Manual 2011'!A3</f>
        <v>Colegio</v>
      </c>
      <c r="B37" s="191" t="str">
        <f>'ESCRUTINIO ELECCIONES 2011'!C1</f>
        <v>CCP</v>
      </c>
      <c r="C37" s="192" t="str">
        <f>'ESCRUTINIO ELECCIONES 2011'!E1</f>
        <v>CCOO</v>
      </c>
      <c r="D37" s="192" t="str">
        <f>'ESCRUTINIO ELECCIONES 2011'!G1</f>
        <v>CGT</v>
      </c>
      <c r="E37" s="192" t="str">
        <f>'ESCRUTINIO ELECCIONES 2011'!I1</f>
        <v>USO</v>
      </c>
      <c r="F37" s="192" t="str">
        <f>'ESCRUTINIO ELECCIONES 2011'!K1</f>
        <v>CSIF</v>
      </c>
      <c r="G37" s="192" t="str">
        <f>'ESCRUTINIO ELECCIONES 2011'!M1</f>
        <v>UGT</v>
      </c>
      <c r="H37" s="192" t="str">
        <f>'ESCRUTINIO ELECCIONES 2011'!O1</f>
        <v>BLANCO</v>
      </c>
      <c r="I37" s="192" t="str">
        <f>'ESCRUTINIO ELECCIONES 2011'!P1</f>
        <v>NULO</v>
      </c>
      <c r="J37" s="192" t="str">
        <f>'ESCRUTINIO ELECCIONES 2011'!Q1</f>
        <v>TOTAL VOTOS</v>
      </c>
      <c r="K37" s="192" t="str">
        <f>'ESCRUTINIO ELECCIONES 2011'!R1</f>
        <v>TOTAL CENSO</v>
      </c>
      <c r="L37" s="192" t="str">
        <f>'ESCRUTINIO ELECCIONES 2011'!S1</f>
        <v>ABSTENC</v>
      </c>
      <c r="M37" s="193" t="str">
        <f>'ESCRUTINIO ELECCIONES 2011'!U1</f>
        <v>% PARTICIP</v>
      </c>
      <c r="N37" s="192" t="str">
        <f>'ESCRUTINIO ELECCIONES 2011'!V1</f>
        <v>TOTAL UTILES</v>
      </c>
    </row>
    <row r="38" spans="1:14" ht="23.25" x14ac:dyDescent="0.35">
      <c r="A38" s="195" t="str">
        <f>'Atribucion Puestos Manual 2011'!A5:C5</f>
        <v>ESPECIALISTAS Y NO CUALIFICADOS</v>
      </c>
      <c r="B38" s="196">
        <f>'ESCRUTINIO ELECCIONES 2011'!C31</f>
        <v>90</v>
      </c>
      <c r="C38" s="197">
        <f>'ESCRUTINIO ELECCIONES 2011'!E31</f>
        <v>40</v>
      </c>
      <c r="D38" s="197">
        <f>'ESCRUTINIO ELECCIONES 2011'!G31</f>
        <v>55</v>
      </c>
      <c r="E38" s="197">
        <f>'ESCRUTINIO ELECCIONES 2011'!I31</f>
        <v>50</v>
      </c>
      <c r="F38" s="197">
        <f>'ESCRUTINIO ELECCIONES 2011'!K31</f>
        <v>65</v>
      </c>
      <c r="G38" s="197">
        <f>'ESCRUTINIO ELECCIONES 2011'!M31</f>
        <v>45</v>
      </c>
      <c r="H38" s="198">
        <f>'ESCRUTINIO ELECCIONES 2011'!O31</f>
        <v>0</v>
      </c>
      <c r="I38" s="198">
        <f>'ESCRUTINIO ELECCIONES 2011'!P31</f>
        <v>0</v>
      </c>
      <c r="J38" s="198">
        <f>'ESCRUTINIO ELECCIONES 2011'!Q31</f>
        <v>345</v>
      </c>
      <c r="K38" s="198">
        <f>'ESCRUTINIO ELECCIONES 2011'!R31</f>
        <v>400</v>
      </c>
      <c r="L38" s="198">
        <f>'ESCRUTINIO ELECCIONES 2011'!S31</f>
        <v>55</v>
      </c>
      <c r="M38" s="199">
        <f>'ESCRUTINIO ELECCIONES 2011'!U31</f>
        <v>0.86250000000000004</v>
      </c>
      <c r="N38" s="198">
        <f>'ESCRUTINIO ELECCIONES 2011'!V31</f>
        <v>345</v>
      </c>
    </row>
    <row r="39" spans="1:14" ht="23.25" x14ac:dyDescent="0.35">
      <c r="A39" s="200" t="s">
        <v>72</v>
      </c>
      <c r="B39" s="201">
        <f>'ESCRUTINIO ELECCIONES 2011'!D31</f>
        <v>0.2608695652173913</v>
      </c>
      <c r="C39" s="199">
        <f>'ESCRUTINIO ELECCIONES 2011'!F31</f>
        <v>0.11594202898550725</v>
      </c>
      <c r="D39" s="199">
        <f>'ESCRUTINIO ELECCIONES 2011'!H31</f>
        <v>0.15942028985507245</v>
      </c>
      <c r="E39" s="199">
        <f>'ESCRUTINIO ELECCIONES 2011'!J31</f>
        <v>0.14492753623188406</v>
      </c>
      <c r="F39" s="199">
        <f>'ESCRUTINIO ELECCIONES 2011'!L31</f>
        <v>0.18840579710144928</v>
      </c>
      <c r="G39" s="199">
        <f>'ESCRUTINIO ELECCIONES 2011'!N31</f>
        <v>0.13043478260869565</v>
      </c>
      <c r="H39" s="202"/>
      <c r="I39" s="202"/>
      <c r="J39" s="202"/>
      <c r="K39" s="202"/>
      <c r="L39" s="199">
        <f>'ESCRUTINIO ELECCIONES 2011'!T31</f>
        <v>0.13750000000000001</v>
      </c>
      <c r="M39" s="199">
        <f>'ESCRUTINIO ELECCIONES 2011'!U31</f>
        <v>0.86250000000000004</v>
      </c>
      <c r="N39" s="202"/>
    </row>
    <row r="40" spans="1:14" ht="23.25" x14ac:dyDescent="0.35">
      <c r="A40" s="203"/>
      <c r="B40" s="204"/>
      <c r="C40" s="205"/>
      <c r="D40" s="205"/>
      <c r="E40" s="205"/>
      <c r="F40" s="205"/>
      <c r="G40" s="205"/>
      <c r="H40" s="206"/>
      <c r="I40" s="206"/>
      <c r="J40" s="206"/>
      <c r="K40" s="206"/>
      <c r="L40" s="206"/>
      <c r="M40" s="207"/>
      <c r="N40" s="206"/>
    </row>
    <row r="41" spans="1:14" ht="20.100000000000001" customHeight="1" x14ac:dyDescent="0.25">
      <c r="A41" s="155"/>
      <c r="J41" s="189"/>
    </row>
    <row r="42" spans="1:14" s="194" customFormat="1" ht="26.25" x14ac:dyDescent="0.4">
      <c r="A42" s="190" t="str">
        <f>'Atribucion Puestos Manual 2011'!A3</f>
        <v>Colegio</v>
      </c>
      <c r="B42" s="191" t="str">
        <f>'ESCRUTINIO ELECCIONES 2011'!C1</f>
        <v>CCP</v>
      </c>
      <c r="C42" s="192" t="str">
        <f>'ESCRUTINIO ELECCIONES 2011'!E1</f>
        <v>CCOO</v>
      </c>
      <c r="D42" s="192" t="str">
        <f>'ESCRUTINIO ELECCIONES 2011'!G1</f>
        <v>CGT</v>
      </c>
      <c r="E42" s="192" t="str">
        <f>'ESCRUTINIO ELECCIONES 2011'!I1</f>
        <v>USO</v>
      </c>
      <c r="F42" s="192" t="str">
        <f>'ESCRUTINIO ELECCIONES 2011'!K1</f>
        <v>CSIF</v>
      </c>
      <c r="G42" s="192" t="str">
        <f>'ESCRUTINIO ELECCIONES 2011'!M1</f>
        <v>UGT</v>
      </c>
      <c r="H42" s="192" t="str">
        <f>'ESCRUTINIO ELECCIONES 2011'!O1</f>
        <v>BLANCO</v>
      </c>
      <c r="I42" s="192" t="str">
        <f>'ESCRUTINIO ELECCIONES 2011'!P1</f>
        <v>NULO</v>
      </c>
      <c r="J42" s="192" t="str">
        <f>'ESCRUTINIO ELECCIONES 2011'!Q1</f>
        <v>TOTAL VOTOS</v>
      </c>
      <c r="K42" s="192" t="str">
        <f>'ESCRUTINIO ELECCIONES 2011'!R1</f>
        <v>TOTAL CENSO</v>
      </c>
      <c r="L42" s="192" t="str">
        <f>'ESCRUTINIO ELECCIONES 2011'!S1</f>
        <v>ABSTENC</v>
      </c>
      <c r="M42" s="193" t="str">
        <f>'ESCRUTINIO ELECCIONES 2011'!U1</f>
        <v>% PARTICIP</v>
      </c>
      <c r="N42" s="192" t="str">
        <f>'ESCRUTINIO ELECCIONES 2011'!V1</f>
        <v>TOTAL UTILES</v>
      </c>
    </row>
    <row r="43" spans="1:14" ht="23.25" x14ac:dyDescent="0.35">
      <c r="A43" s="195" t="s">
        <v>50</v>
      </c>
      <c r="B43" s="196">
        <f>'ESCRUTINIO ELECCIONES 2011'!C32</f>
        <v>180</v>
      </c>
      <c r="C43" s="197">
        <f>'ESCRUTINIO ELECCIONES 2011'!E32</f>
        <v>160</v>
      </c>
      <c r="D43" s="197">
        <f>'ESCRUTINIO ELECCIONES 2011'!G32</f>
        <v>135</v>
      </c>
      <c r="E43" s="197">
        <f>'ESCRUTINIO ELECCIONES 2011'!I32</f>
        <v>190</v>
      </c>
      <c r="F43" s="197">
        <f>'ESCRUTINIO ELECCIONES 2011'!K32</f>
        <v>115</v>
      </c>
      <c r="G43" s="197">
        <f>'ESCRUTINIO ELECCIONES 2011'!M32</f>
        <v>135</v>
      </c>
      <c r="H43" s="198">
        <f>'ESCRUTINIO ELECCIONES 2011'!O32</f>
        <v>3</v>
      </c>
      <c r="I43" s="198">
        <f>'ESCRUTINIO ELECCIONES 2011'!P32</f>
        <v>2</v>
      </c>
      <c r="J43" s="198">
        <f>'ESCRUTINIO ELECCIONES 2011'!Q32</f>
        <v>920</v>
      </c>
      <c r="K43" s="198">
        <f>'ESCRUTINIO ELECCIONES 2011'!R32</f>
        <v>2492</v>
      </c>
      <c r="L43" s="198">
        <f>'ESCRUTINIO ELECCIONES 2011'!S32</f>
        <v>1572</v>
      </c>
      <c r="M43" s="199">
        <f>'ESCRUTINIO ELECCIONES 2011'!U32</f>
        <v>0.36918138041733545</v>
      </c>
      <c r="N43" s="198">
        <f>'ESCRUTINIO ELECCIONES 2011'!V32</f>
        <v>915</v>
      </c>
    </row>
    <row r="44" spans="1:14" ht="23.25" x14ac:dyDescent="0.35">
      <c r="A44" s="200" t="s">
        <v>72</v>
      </c>
      <c r="B44" s="201">
        <f>'ESCRUTINIO ELECCIONES 2011'!D32</f>
        <v>0.19672131147540983</v>
      </c>
      <c r="C44" s="199">
        <f>'ESCRUTINIO ELECCIONES 2011'!F32</f>
        <v>0.17486338797814208</v>
      </c>
      <c r="D44" s="199">
        <f>'ESCRUTINIO ELECCIONES 2011'!H32</f>
        <v>0.14754098360655737</v>
      </c>
      <c r="E44" s="199">
        <f>'ESCRUTINIO ELECCIONES 2011'!J32</f>
        <v>0.20765027322404372</v>
      </c>
      <c r="F44" s="199">
        <f>'ESCRUTINIO ELECCIONES 2011'!L32</f>
        <v>0.12568306010928962</v>
      </c>
      <c r="G44" s="199">
        <f>'ESCRUTINIO ELECCIONES 2011'!N32</f>
        <v>0.14754098360655737</v>
      </c>
      <c r="H44" s="202"/>
      <c r="I44" s="202"/>
      <c r="J44" s="202"/>
      <c r="K44" s="202"/>
      <c r="L44" s="199">
        <f>'ESCRUTINIO ELECCIONES 2011'!T32</f>
        <v>0.6308186195826645</v>
      </c>
      <c r="M44" s="199">
        <f>'ESCRUTINIO ELECCIONES 2011'!U32</f>
        <v>0.36918138041733545</v>
      </c>
      <c r="N44" s="202"/>
    </row>
    <row r="46" spans="1:14" ht="23.25" x14ac:dyDescent="0.35">
      <c r="A46" s="203"/>
      <c r="B46" s="204"/>
      <c r="C46" s="205"/>
      <c r="D46" s="205"/>
      <c r="E46" s="205"/>
      <c r="F46" s="205"/>
      <c r="G46" s="205"/>
      <c r="H46" s="206"/>
      <c r="I46" s="206"/>
      <c r="J46" s="206"/>
      <c r="K46" s="206"/>
      <c r="L46" s="206"/>
      <c r="M46" s="207"/>
      <c r="N46" s="206"/>
    </row>
  </sheetData>
  <sheetProtection password="DC36" sheet="1" objects="1" scenarios="1"/>
  <mergeCells count="5">
    <mergeCell ref="N20:N21"/>
    <mergeCell ref="L19:N19"/>
    <mergeCell ref="D10:E10"/>
    <mergeCell ref="B20:E20"/>
    <mergeCell ref="G20:J20"/>
  </mergeCells>
  <phoneticPr fontId="6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28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ESCRUTINIO ELECCIONES 2011</vt:lpstr>
      <vt:lpstr>Recuento_200</vt:lpstr>
      <vt:lpstr>Estadisticas Mesas Interv 2011</vt:lpstr>
      <vt:lpstr>Recuento_350</vt:lpstr>
      <vt:lpstr>Atribucion Puestos Manual 2011</vt:lpstr>
      <vt:lpstr>Resumen votos Carta 2011_Una</vt:lpstr>
      <vt:lpstr>'ESCRUTINIO ELECCIONES 2011'!Área_de_impresión</vt:lpstr>
      <vt:lpstr>'Estadisticas Mesas Interv 2011'!Área_de_impresión</vt:lpstr>
      <vt:lpstr>Recuento_200!Área_de_impresión</vt:lpstr>
      <vt:lpstr>Recuento_350!Área_de_impresión</vt:lpstr>
      <vt:lpstr>'Resumen votos Carta 2011_Una'!Área_de_impresión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AMYP</dc:creator>
  <cp:lastModifiedBy>Luffi</cp:lastModifiedBy>
  <cp:lastPrinted>2020-02-14T08:43:26Z</cp:lastPrinted>
  <dcterms:created xsi:type="dcterms:W3CDTF">1999-06-11T09:31:16Z</dcterms:created>
  <dcterms:modified xsi:type="dcterms:W3CDTF">2020-02-14T09:37:06Z</dcterms:modified>
</cp:coreProperties>
</file>